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sharedStrings.xml" ContentType="application/vnd.openxmlformats-officedocument.spreadsheetml.sharedStrings+xml"/>
  <Override PartName="/xl/worksheets/sheet8.xml" ContentType="application/vnd.openxmlformats-officedocument.spreadsheetml.worksheet+xml"/>
  <Override PartName="/xl/worksheets/sheet9.xml" ContentType="application/vnd.openxmlformats-officedocument.spreadsheetml.worksheet+xml"/>
  <Override PartName="/xl/drawings/drawing6.xml" ContentType="application/vnd.openxmlformats-officedocument.drawing+xml"/>
  <Override PartName="/xl/theme/theme1.xml" ContentType="application/vnd.openxmlformats-officedocument.theme+xml"/>
  <Override PartName="/xl/drawings/drawing3.xml" ContentType="application/vnd.openxmlformats-officedocument.drawing+xml"/>
  <Override PartName="/xl/styles.xml" ContentType="application/vnd.openxmlformats-officedocument.spreadsheetml.styles+xml"/>
  <Override PartName="/xl/drawings/drawing4.xml" ContentType="application/vnd.openxmlformats-officedocument.drawing+xml"/>
  <Override PartName="/xl/worksheets/sheet7.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drawings/drawing5.xml" ContentType="application/vnd.openxmlformats-officedocument.drawing+xml"/>
  <Override PartName="/xl/worksheets/sheet6.xml" ContentType="application/vnd.openxmlformats-officedocument.spreadsheetml.worksheet+xml"/>
  <Override PartName="/xl/worksheets/sheet5.xml" ContentType="application/vnd.openxmlformats-officedocument.spreadsheetml.worksheet+xml"/>
  <Override PartName="/xl/externalLinks/externalLink2.xml" ContentType="application/vnd.openxmlformats-officedocument.spreadsheetml.externalLink+xml"/>
  <Override PartName="/xl/externalLinks/externalLink1.xml" ContentType="application/vnd.openxmlformats-officedocument.spreadsheetml.externalLink+xml"/>
  <Override PartName="/xl/externalLinks/externalLink3.xml" ContentType="application/vnd.openxmlformats-officedocument.spreadsheetml.externalLink+xml"/>
  <Override PartName="/xl/calcChain.xml" ContentType="application/vnd.openxmlformats-officedocument.spreadsheetml.calcChain+xml"/>
  <Override PartName="/xl/comments1.xml" ContentType="application/vnd.openxmlformats-officedocument.spreadsheetml.comments+xml"/>
  <Override PartName="/xl/comments2.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docProps/custom.xml" ContentType="application/vnd.openxmlformats-officedocument.custom-properties+xml"/>
  <Override PartName="/docProps/app.xml" ContentType="application/vnd.openxmlformats-officedocument.extended-properties+xml"/>
  <Override PartName="/customXml/itemProps3.xml" ContentType="application/vnd.openxmlformats-officedocument.customXmlProperties+xml"/>
  <Override PartName="/docProps/core.xml" ContentType="application/vnd.openxmlformats-package.core-properties+xml"/>
  <Override PartName="/xl/persons/person.xml" ContentType="application/vnd.ms-excel.person+xml"/>
  <Override PartName="/xl/threadedComments/threadedComment1.xml" ContentType="application/vnd.ms-excel.threadedcomment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wyong\Desktop\Corporate Business Travel Sustainability Initiatives\"/>
    </mc:Choice>
  </mc:AlternateContent>
  <bookViews>
    <workbookView xWindow="0" yWindow="0" windowWidth="24000" windowHeight="9435" activeTab="2"/>
  </bookViews>
  <sheets>
    <sheet name="Instructions" sheetId="2" r:id="rId1"/>
    <sheet name="Definitions" sheetId="3" r:id="rId2"/>
    <sheet name="1. Hotel details and result " sheetId="4" r:id="rId3"/>
    <sheet name="2. Energy Consumption" sheetId="5" r:id="rId4"/>
    <sheet name="Tab A - Private Areas " sheetId="6" r:id="rId5"/>
    <sheet name="Tab B - Outsourced Laundry " sheetId="7" r:id="rId6"/>
    <sheet name="Tab C - Refrigerants" sheetId="8" r:id="rId7"/>
    <sheet name="Tab D - Mobile Fuels" sheetId="9" r:id="rId8"/>
    <sheet name="Unit conversions" sheetId="10" r:id="rId9"/>
  </sheets>
  <externalReferences>
    <externalReference r:id="rId10"/>
    <externalReference r:id="rId11"/>
    <externalReference r:id="rId12"/>
  </externalReferences>
  <definedNames>
    <definedName name="All_Other_consumption_1" localSheetId="6">#REF!</definedName>
    <definedName name="All_Other_consumption_1" localSheetId="7">#REF!</definedName>
    <definedName name="All_Other_consumption_1">#REF!</definedName>
    <definedName name="All_Other_consumption_10">#N/A</definedName>
    <definedName name="All_Other_consumption_11">#N/A</definedName>
    <definedName name="All_Other_consumption_12">#N/A</definedName>
    <definedName name="All_Other_consumption_13">#N/A</definedName>
    <definedName name="All_Other_consumption_2" localSheetId="6">#REF!</definedName>
    <definedName name="All_Other_consumption_2" localSheetId="7">#REF!</definedName>
    <definedName name="All_Other_consumption_2">#REF!</definedName>
    <definedName name="All_Other_consumption_4">#N/A</definedName>
    <definedName name="All_Other_consumption_5">#N/A</definedName>
    <definedName name="All_Other_consumption_6">#N/A</definedName>
    <definedName name="All_Other_consumption_7">#N/A</definedName>
    <definedName name="All_Other_consumption_8">#N/A</definedName>
    <definedName name="All_Other_consumption_9">#N/A</definedName>
    <definedName name="All_Other_Consumption_minCell_PrimaryMember_10">#N/A</definedName>
    <definedName name="All_Other_Consumption_minCell_PrimaryMember_11">#N/A</definedName>
    <definedName name="All_Other_Consumption_minCell_PrimaryMember_12">#N/A</definedName>
    <definedName name="All_Other_Consumption_minCell_PrimaryMember_13">#N/A</definedName>
    <definedName name="All_Other_Consumption_minCell_PrimaryMember_4">#N/A</definedName>
    <definedName name="All_Other_Consumption_minCell_PrimaryMember_5">#N/A</definedName>
    <definedName name="All_Other_Consumption_minCell_PrimaryMember_6">#N/A</definedName>
    <definedName name="All_Other_Consumption_minCell_PrimaryMember_7">#N/A</definedName>
    <definedName name="All_Other_Consumption_minCell_PrimaryMember_8">#N/A</definedName>
    <definedName name="All_Other_Consumption_minCell_PrimaryMember_9">#N/A</definedName>
    <definedName name="All_Other_Consumption_minCell_Subsidiary1" localSheetId="6">#REF!</definedName>
    <definedName name="All_Other_Consumption_minCell_Subsidiary1" localSheetId="7">#REF!</definedName>
    <definedName name="All_Other_Consumption_minCell_Subsidiary1">#REF!</definedName>
    <definedName name="All_Other_Consumption_minCell_Subsidiary2" localSheetId="6">#REF!</definedName>
    <definedName name="All_Other_Consumption_minCell_Subsidiary2" localSheetId="7">#REF!</definedName>
    <definedName name="All_Other_Consumption_minCell_Subsidiary2">#REF!</definedName>
    <definedName name="AllOtherConsumption_Data_PrimaryMember_10">#N/A</definedName>
    <definedName name="AllOtherConsumption_Data_PrimaryMember_11">#N/A</definedName>
    <definedName name="AllOtherConsumption_Data_PrimaryMember_12">#N/A</definedName>
    <definedName name="AllOtherConsumption_Data_PrimaryMember_13">#N/A</definedName>
    <definedName name="AllOtherConsumption_Data_PrimaryMember_4">#N/A</definedName>
    <definedName name="AllOtherConsumption_Data_PrimaryMember_5">#N/A</definedName>
    <definedName name="AllOtherConsumption_Data_PrimaryMember_6">#N/A</definedName>
    <definedName name="AllOtherConsumption_Data_PrimaryMember_7">#N/A</definedName>
    <definedName name="AllOtherConsumption_Data_PrimaryMember_8">#N/A</definedName>
    <definedName name="AllOtherConsumption_Data_PrimaryMember_9">#N/A</definedName>
    <definedName name="Countries" localSheetId="1">[1]Countries!$A$1:$A$142</definedName>
    <definedName name="Countries" localSheetId="0">[1]Countries!$A$1:$A$142</definedName>
    <definedName name="Countries">#N/A</definedName>
    <definedName name="Elec_Export_minCell_PrimaryMember_10">#N/A</definedName>
    <definedName name="Elec_Export_minCell_PrimaryMember_11">#N/A</definedName>
    <definedName name="Elec_Export_minCell_PrimaryMember_12">#N/A</definedName>
    <definedName name="Elec_Export_minCell_PrimaryMember_13">#N/A</definedName>
    <definedName name="Elec_Export_minCell_PrimaryMember_4">#N/A</definedName>
    <definedName name="Elec_Export_minCell_PrimaryMember_5">#N/A</definedName>
    <definedName name="Elec_Export_minCell_PrimaryMember_6">#N/A</definedName>
    <definedName name="Elec_Export_minCell_PrimaryMember_7">#N/A</definedName>
    <definedName name="Elec_Export_minCell_PrimaryMember_8">#N/A</definedName>
    <definedName name="Elec_Export_minCell_PrimaryMember_9">#N/A</definedName>
    <definedName name="Elec_Export_minCell_Subsidiary1" localSheetId="6">#REF!</definedName>
    <definedName name="Elec_Export_minCell_Subsidiary1" localSheetId="7">#REF!</definedName>
    <definedName name="Elec_Export_minCell_Subsidiary1">#REF!</definedName>
    <definedName name="Elec_Export_minCell_Subsidiary2" localSheetId="6">#REF!</definedName>
    <definedName name="Elec_Export_minCell_Subsidiary2" localSheetId="7">#REF!</definedName>
    <definedName name="Elec_Export_minCell_Subsidiary2">#REF!</definedName>
    <definedName name="Elec_minCell_PrimaryMember_10">#N/A</definedName>
    <definedName name="Elec_minCell_PrimaryMember_11">#N/A</definedName>
    <definedName name="Elec_minCell_PrimaryMember_12">#N/A</definedName>
    <definedName name="Elec_minCell_PrimaryMember_13">#N/A</definedName>
    <definedName name="Elec_minCell_PrimaryMember_4">#N/A</definedName>
    <definedName name="Elec_minCell_PrimaryMember_5">#N/A</definedName>
    <definedName name="Elec_minCell_PrimaryMember_6">#N/A</definedName>
    <definedName name="Elec_minCell_PrimaryMember_7">#N/A</definedName>
    <definedName name="Elec_minCell_PrimaryMember_8">#N/A</definedName>
    <definedName name="Elec_minCell_PrimaryMember_9">#N/A</definedName>
    <definedName name="Elec_minCell_Subsidiary1" localSheetId="6">#REF!</definedName>
    <definedName name="Elec_minCell_Subsidiary1" localSheetId="7">#REF!</definedName>
    <definedName name="Elec_minCell_Subsidiary1">#REF!</definedName>
    <definedName name="Elec_minCell_Subsidiary2" localSheetId="6">#REF!</definedName>
    <definedName name="Elec_minCell_Subsidiary2" localSheetId="7">#REF!</definedName>
    <definedName name="Elec_minCell_Subsidiary2">#REF!</definedName>
    <definedName name="ElecExport_Data_PrimaryMember_10">#N/A</definedName>
    <definedName name="ElecExport_Data_PrimaryMember_11">#N/A</definedName>
    <definedName name="ElecExport_Data_PrimaryMember_12">#N/A</definedName>
    <definedName name="ElecExport_Data_PrimaryMember_13">#N/A</definedName>
    <definedName name="ElecExport_Data_PrimaryMember_4">#N/A</definedName>
    <definedName name="ElecExport_Data_PrimaryMember_5">#N/A</definedName>
    <definedName name="ElecExport_Data_PrimaryMember_6">#N/A</definedName>
    <definedName name="ElecExport_Data_PrimaryMember_7">#N/A</definedName>
    <definedName name="ElecExport_Data_PrimaryMember_8">#N/A</definedName>
    <definedName name="ElecExport_Data_PrimaryMember_9">#N/A</definedName>
    <definedName name="Electricity_1">'[2]PRIMARY MEMBER DATA'!$A$15</definedName>
    <definedName name="Electricity_1_10">#N/A</definedName>
    <definedName name="Electricity_1_11">#N/A</definedName>
    <definedName name="Electricity_1_12">#N/A</definedName>
    <definedName name="Electricity_1_13">#N/A</definedName>
    <definedName name="Electricity_1_4">#N/A</definedName>
    <definedName name="Electricity_1_5">#N/A</definedName>
    <definedName name="Electricity_1_6">#N/A</definedName>
    <definedName name="Electricity_1_7">#N/A</definedName>
    <definedName name="Electricity_1_8">#N/A</definedName>
    <definedName name="Electricity_1_9">#N/A</definedName>
    <definedName name="Electricity_2" localSheetId="6">#REF!</definedName>
    <definedName name="Electricity_2" localSheetId="7">#REF!</definedName>
    <definedName name="Electricity_2">#REF!</definedName>
    <definedName name="Electricity_Data_PrimaryMember_10">#N/A</definedName>
    <definedName name="Electricity_Data_PrimaryMember_11">#N/A</definedName>
    <definedName name="Electricity_Data_PrimaryMember_12">#N/A</definedName>
    <definedName name="Electricity_Data_PrimaryMember_13">#N/A</definedName>
    <definedName name="Electricity_Data_PrimaryMember_4">#N/A</definedName>
    <definedName name="Electricity_Data_PrimaryMember_5">#N/A</definedName>
    <definedName name="Electricity_Data_PrimaryMember_6">#N/A</definedName>
    <definedName name="Electricity_Data_PrimaryMember_7">#N/A</definedName>
    <definedName name="Electricity_Data_PrimaryMember_8">#N/A</definedName>
    <definedName name="Electricity_Data_PrimaryMember_9">#N/A</definedName>
    <definedName name="Electricity_Export_2" localSheetId="6">#REF!</definedName>
    <definedName name="Electricity_Export_2" localSheetId="7">#REF!</definedName>
    <definedName name="Electricity_Export_2">#REF!</definedName>
    <definedName name="Electricity_Export_PrimaryMember_10">#N/A</definedName>
    <definedName name="Electricity_Export_PrimaryMember_11">#N/A</definedName>
    <definedName name="Electricity_Export_PrimaryMember_12">#N/A</definedName>
    <definedName name="Electricity_Export_PrimaryMember_13">#N/A</definedName>
    <definedName name="Electricity_Export_PrimaryMember_4">#N/A</definedName>
    <definedName name="Electricity_Export_PrimaryMember_5">#N/A</definedName>
    <definedName name="Electricity_Export_PrimaryMember_6">#N/A</definedName>
    <definedName name="Electricity_Export_PrimaryMember_7">#N/A</definedName>
    <definedName name="Electricity_Export_PrimaryMember_8">#N/A</definedName>
    <definedName name="Electricity_Export_PrimaryMember_9">#N/A</definedName>
    <definedName name="Electricity_Minimum_PrimaryMember_10">#N/A</definedName>
    <definedName name="Electricity_Minimum_PrimaryMember_11">#N/A</definedName>
    <definedName name="Electricity_Minimum_PrimaryMember_12">#N/A</definedName>
    <definedName name="Electricity_Minimum_PrimaryMember_13">#N/A</definedName>
    <definedName name="Electricity_Minimum_PrimaryMember_4">#N/A</definedName>
    <definedName name="Electricity_Minimum_PrimaryMember_5">#N/A</definedName>
    <definedName name="Electricity_Minimum_PrimaryMember_6">#N/A</definedName>
    <definedName name="Electricity_Minimum_PrimaryMember_7">#N/A</definedName>
    <definedName name="Electricity_Minimum_PrimaryMember_8">#N/A</definedName>
    <definedName name="Electricity_Minimum_PrimaryMember_9">#N/A</definedName>
    <definedName name="Electricity_PrimaryMember_10">#N/A</definedName>
    <definedName name="Electricity_PrimaryMember_11">#N/A</definedName>
    <definedName name="Electricity_PrimaryMember_12">#N/A</definedName>
    <definedName name="Electricity_PrimaryMember_13">#N/A</definedName>
    <definedName name="Electricity_PrimaryMember_4">#N/A</definedName>
    <definedName name="Electricity_PrimaryMember_5">#N/A</definedName>
    <definedName name="Electricity_PrimaryMember_6">#N/A</definedName>
    <definedName name="Electricity_PrimaryMember_7">#N/A</definedName>
    <definedName name="Electricity_PrimaryMember_8">#N/A</definedName>
    <definedName name="Electricity_PrimaryMember_9">#N/A</definedName>
    <definedName name="Electricity_Profileclass">'[2]PRIMARY MEMBER DATA'!$D$711:$E$725</definedName>
    <definedName name="Electricity_Profileclass_10">#N/A</definedName>
    <definedName name="Electricity_Profileclass_11">#N/A</definedName>
    <definedName name="Electricity_Profileclass_12">#N/A</definedName>
    <definedName name="Electricity_Profileclass_13">#N/A</definedName>
    <definedName name="Electricity_Profileclass_4">#N/A</definedName>
    <definedName name="Electricity_Profileclass_5">#N/A</definedName>
    <definedName name="Electricity_Profileclass_6">#N/A</definedName>
    <definedName name="Electricity_Profileclass_7">#N/A</definedName>
    <definedName name="Electricity_Profileclass_8">#N/A</definedName>
    <definedName name="Electricity_Profileclass_9">#N/A</definedName>
    <definedName name="Emission_Factor_elecandgas">'[2]PRIMARY MEMBER DATA'!$G$736:$I$738</definedName>
    <definedName name="Emission_Factor_elecandgas_10">#N/A</definedName>
    <definedName name="Emission_Factor_elecandgas_11">#N/A</definedName>
    <definedName name="Emission_Factor_elecandgas_12">#N/A</definedName>
    <definedName name="Emission_Factor_elecandgas_13">#N/A</definedName>
    <definedName name="Emission_Factor_elecandgas_4">#N/A</definedName>
    <definedName name="Emission_Factor_elecandgas_5">#N/A</definedName>
    <definedName name="Emission_Factor_elecandgas_6">#N/A</definedName>
    <definedName name="Emission_Factor_elecandgas_7">#N/A</definedName>
    <definedName name="Emission_Factor_elecandgas_8">#N/A</definedName>
    <definedName name="Emission_Factor_elecandgas_9">#N/A</definedName>
    <definedName name="EstimatedorActual_reading" localSheetId="6">#REF!</definedName>
    <definedName name="EstimatedorActual_reading" localSheetId="7">#REF!</definedName>
    <definedName name="EstimatedorActual_reading">#REF!</definedName>
    <definedName name="Franchisee_ParentOrganisation" localSheetId="6">#REF!</definedName>
    <definedName name="Franchisee_ParentOrganisation" localSheetId="7">#REF!</definedName>
    <definedName name="Franchisee_ParentOrganisation">#REF!</definedName>
    <definedName name="Fuel_Type">'[2]PRIMARY MEMBER DATA'!$A$731:$D$759</definedName>
    <definedName name="Fuel_Type_11">#N/A</definedName>
    <definedName name="Fuel_Type_12">#N/A</definedName>
    <definedName name="Fuel_Type_13">#N/A</definedName>
    <definedName name="Fuel_Type_4">#N/A</definedName>
    <definedName name="Fuel_Type_5">#N/A</definedName>
    <definedName name="Fuel_Type_6">#N/A</definedName>
    <definedName name="Fuel_Type_7">#N/A</definedName>
    <definedName name="Fuel_Type_8">#N/A</definedName>
    <definedName name="Fuel_Type_9">#N/A</definedName>
    <definedName name="Gas_1">'[2]PRIMARY MEMBER DATA'!$A$116</definedName>
    <definedName name="Gas_1_10">#N/A</definedName>
    <definedName name="Gas_1_11">#N/A</definedName>
    <definedName name="Gas_1_12">#N/A</definedName>
    <definedName name="Gas_1_13">#N/A</definedName>
    <definedName name="Gas_1_4">#N/A</definedName>
    <definedName name="Gas_1_5">#N/A</definedName>
    <definedName name="Gas_1_6">#N/A</definedName>
    <definedName name="Gas_1_7">#N/A</definedName>
    <definedName name="Gas_1_8">#N/A</definedName>
    <definedName name="Gas_1_9">#N/A</definedName>
    <definedName name="Gas_2" localSheetId="6">#REF!</definedName>
    <definedName name="Gas_2" localSheetId="7">#REF!</definedName>
    <definedName name="Gas_2">#REF!</definedName>
    <definedName name="Gas_Data_PrimaryMember_10">#N/A</definedName>
    <definedName name="Gas_Data_PrimaryMember_11">#N/A</definedName>
    <definedName name="Gas_Data_PrimaryMember_12">#N/A</definedName>
    <definedName name="Gas_Data_PrimaryMember_13">#N/A</definedName>
    <definedName name="Gas_Data_PrimaryMember_4">#N/A</definedName>
    <definedName name="Gas_Data_PrimaryMember_5">#N/A</definedName>
    <definedName name="Gas_Data_PrimaryMember_6">#N/A</definedName>
    <definedName name="Gas_Data_PrimaryMember_7">#N/A</definedName>
    <definedName name="Gas_Data_PrimaryMember_8">#N/A</definedName>
    <definedName name="Gas_Data_PrimaryMember_9">#N/A</definedName>
    <definedName name="Gas_minCell_PrimaryMember_10">#N/A</definedName>
    <definedName name="Gas_minCell_PrimaryMember_11">#N/A</definedName>
    <definedName name="Gas_minCell_PrimaryMember_12">#N/A</definedName>
    <definedName name="Gas_minCell_PrimaryMember_13">#N/A</definedName>
    <definedName name="Gas_minCell_PrimaryMember_4">#N/A</definedName>
    <definedName name="Gas_minCell_PrimaryMember_5">#N/A</definedName>
    <definedName name="Gas_minCell_PrimaryMember_6">#N/A</definedName>
    <definedName name="Gas_minCell_PrimaryMember_7">#N/A</definedName>
    <definedName name="Gas_minCell_PrimaryMember_8">#N/A</definedName>
    <definedName name="Gas_minCell_PrimaryMember_9">#N/A</definedName>
    <definedName name="Gas_minCell_Subsidiary1" localSheetId="6">#REF!</definedName>
    <definedName name="Gas_minCell_Subsidiary1" localSheetId="7">#REF!</definedName>
    <definedName name="Gas_minCell_Subsidiary1">#REF!</definedName>
    <definedName name="Gas_minCell_Subsidiary2" localSheetId="6">#REF!</definedName>
    <definedName name="Gas_minCell_Subsidiary2" localSheetId="7">#REF!</definedName>
    <definedName name="Gas_minCell_Subsidiary2">#REF!</definedName>
    <definedName name="Gas_PrimaryMember_10">#N/A</definedName>
    <definedName name="Gas_PrimaryMember_11">#N/A</definedName>
    <definedName name="Gas_PrimaryMember_12">#N/A</definedName>
    <definedName name="Gas_PrimaryMember_13">#N/A</definedName>
    <definedName name="Gas_PrimaryMember_4">#N/A</definedName>
    <definedName name="Gas_PrimaryMember_5">#N/A</definedName>
    <definedName name="Gas_PrimaryMember_6">#N/A</definedName>
    <definedName name="Gas_PrimaryMember_7">#N/A</definedName>
    <definedName name="Gas_PrimaryMember_8">#N/A</definedName>
    <definedName name="Gas_PrimaryMember_9">#N/A</definedName>
    <definedName name="Gas_Profileclass">'[2]PRIMARY MEMBER DATA'!$F$711:$G$716</definedName>
    <definedName name="Gas_Profileclass_10">#N/A</definedName>
    <definedName name="Gas_Profileclass_11">#N/A</definedName>
    <definedName name="Gas_Profileclass_12">#N/A</definedName>
    <definedName name="Gas_Profileclass_13">#N/A</definedName>
    <definedName name="Gas_Profileclass_4">#N/A</definedName>
    <definedName name="Gas_Profileclass_5">#N/A</definedName>
    <definedName name="Gas_Profileclass_6">#N/A</definedName>
    <definedName name="Gas_Profileclass_7">#N/A</definedName>
    <definedName name="Gas_Profileclass_8">#N/A</definedName>
    <definedName name="Gas_Profileclass_9">#N/A</definedName>
    <definedName name="Gas_Row_PrimaryMember" localSheetId="6">'[2]PRIMARY MEMBER DATA'!#REF!</definedName>
    <definedName name="Gas_Row_PrimaryMember" localSheetId="7">'[2]PRIMARY MEMBER DATA'!#REF!</definedName>
    <definedName name="Gas_Row_PrimaryMember">'[2]PRIMARY MEMBER DATA'!#REF!</definedName>
    <definedName name="Gas_Row_PrimaryMember_10" localSheetId="6">#N/A</definedName>
    <definedName name="Gas_Row_PrimaryMember_10" localSheetId="7">#N/A</definedName>
    <definedName name="Gas_Row_PrimaryMember_10">#N/A</definedName>
    <definedName name="Gas_Row_PrimaryMember_11" localSheetId="6">#N/A</definedName>
    <definedName name="Gas_Row_PrimaryMember_11" localSheetId="7">#N/A</definedName>
    <definedName name="Gas_Row_PrimaryMember_11">#N/A</definedName>
    <definedName name="Gas_Row_PrimaryMember_12" localSheetId="6">#N/A</definedName>
    <definedName name="Gas_Row_PrimaryMember_12" localSheetId="7">#N/A</definedName>
    <definedName name="Gas_Row_PrimaryMember_12">#N/A</definedName>
    <definedName name="Gas_Row_PrimaryMember_13" localSheetId="6">#N/A</definedName>
    <definedName name="Gas_Row_PrimaryMember_13" localSheetId="7">#N/A</definedName>
    <definedName name="Gas_Row_PrimaryMember_13">#N/A</definedName>
    <definedName name="Gas_Row_PrimaryMember_4" localSheetId="6">#N/A</definedName>
    <definedName name="Gas_Row_PrimaryMember_4" localSheetId="7">#N/A</definedName>
    <definedName name="Gas_Row_PrimaryMember_4">#N/A</definedName>
    <definedName name="Gas_Row_PrimaryMember_5" localSheetId="6">#N/A</definedName>
    <definedName name="Gas_Row_PrimaryMember_5" localSheetId="7">#N/A</definedName>
    <definedName name="Gas_Row_PrimaryMember_5">#N/A</definedName>
    <definedName name="Gas_Row_PrimaryMember_6" localSheetId="6">#N/A</definedName>
    <definedName name="Gas_Row_PrimaryMember_6" localSheetId="7">#N/A</definedName>
    <definedName name="Gas_Row_PrimaryMember_6">#N/A</definedName>
    <definedName name="Gas_Row_PrimaryMember_7" localSheetId="6">#N/A</definedName>
    <definedName name="Gas_Row_PrimaryMember_7" localSheetId="7">#N/A</definedName>
    <definedName name="Gas_Row_PrimaryMember_7">#N/A</definedName>
    <definedName name="Gas_Row_PrimaryMember_8" localSheetId="6">#N/A</definedName>
    <definedName name="Gas_Row_PrimaryMember_8" localSheetId="7">#N/A</definedName>
    <definedName name="Gas_Row_PrimaryMember_8">#N/A</definedName>
    <definedName name="Gas_Row_PrimaryMember_9" localSheetId="6">#N/A</definedName>
    <definedName name="Gas_Row_PrimaryMember_9" localSheetId="7">#N/A</definedName>
    <definedName name="Gas_Row_PrimaryMember_9">#N/A</definedName>
    <definedName name="LocalAuthority_School_N.A" localSheetId="6">#REF!</definedName>
    <definedName name="LocalAuthority_School_N.A" localSheetId="7">#REF!</definedName>
    <definedName name="LocalAuthority_School_N.A">#REF!</definedName>
    <definedName name="MyCountries">#N/A</definedName>
    <definedName name="MyStates">#N/A</definedName>
    <definedName name="Other_1" localSheetId="6">#REF!</definedName>
    <definedName name="Other_1" localSheetId="7">#REF!</definedName>
    <definedName name="Other_1">#REF!</definedName>
    <definedName name="Other_2" localSheetId="6">#REF!</definedName>
    <definedName name="Other_2" localSheetId="7">#REF!</definedName>
    <definedName name="Other_2">#REF!</definedName>
    <definedName name="Other_Data_PrimaryMember_10">#N/A</definedName>
    <definedName name="Other_Data_PrimaryMember_11">#N/A</definedName>
    <definedName name="Other_Data_PrimaryMember_12">#N/A</definedName>
    <definedName name="Other_Data_PrimaryMember_13">#N/A</definedName>
    <definedName name="Other_Data_PrimaryMember_4">#N/A</definedName>
    <definedName name="Other_Data_PrimaryMember_5">#N/A</definedName>
    <definedName name="Other_Data_PrimaryMember_6">#N/A</definedName>
    <definedName name="Other_Data_PrimaryMember_7">#N/A</definedName>
    <definedName name="Other_Data_PrimaryMember_8">#N/A</definedName>
    <definedName name="Other_Data_PrimaryMember_9">#N/A</definedName>
    <definedName name="Other_minCell_PrimaryMember_10">#N/A</definedName>
    <definedName name="Other_minCell_PrimaryMember_11">#N/A</definedName>
    <definedName name="Other_minCell_PrimaryMember_12">#N/A</definedName>
    <definedName name="Other_minCell_PrimaryMember_13">#N/A</definedName>
    <definedName name="Other_minCell_PrimaryMember_4">#N/A</definedName>
    <definedName name="Other_minCell_PrimaryMember_5">#N/A</definedName>
    <definedName name="Other_minCell_PrimaryMember_6">#N/A</definedName>
    <definedName name="Other_minCell_PrimaryMember_7">#N/A</definedName>
    <definedName name="Other_minCell_PrimaryMember_8">#N/A</definedName>
    <definedName name="Other_minCell_PrimaryMember_9">#N/A</definedName>
    <definedName name="Other_minCell_Subsidiary1" localSheetId="6">#REF!</definedName>
    <definedName name="Other_minCell_Subsidiary1" localSheetId="7">#REF!</definedName>
    <definedName name="Other_minCell_Subsidiary1">#REF!</definedName>
    <definedName name="Other_minCell_Subsidiary2" localSheetId="6">#REF!</definedName>
    <definedName name="Other_minCell_Subsidiary2" localSheetId="7">#REF!</definedName>
    <definedName name="Other_minCell_Subsidiary2">#REF!</definedName>
    <definedName name="Other_PrimaryMember_10">#N/A</definedName>
    <definedName name="Other_PrimaryMember_11">#N/A</definedName>
    <definedName name="Other_PrimaryMember_12">#N/A</definedName>
    <definedName name="Other_PrimaryMember_13">#N/A</definedName>
    <definedName name="Other_PrimaryMember_4">#N/A</definedName>
    <definedName name="Other_PrimaryMember_5">#N/A</definedName>
    <definedName name="Other_PrimaryMember_6">#N/A</definedName>
    <definedName name="Other_PrimaryMember_7">#N/A</definedName>
    <definedName name="Other_PrimaryMember_8">#N/A</definedName>
    <definedName name="Other_PrimaryMember_9">#N/A</definedName>
    <definedName name="_xlnm.Print_Area" localSheetId="1">Definitions!$A$1:$E$45</definedName>
    <definedName name="_xlnm.Print_Area" localSheetId="0">Instructions!$A$1:$C$25</definedName>
    <definedName name="ref_cell_All_Other_Consumption_1" localSheetId="6">#REF!</definedName>
    <definedName name="ref_cell_All_Other_Consumption_1" localSheetId="7">#REF!</definedName>
    <definedName name="ref_cell_All_Other_Consumption_1">#REF!</definedName>
    <definedName name="Ref_cell_All_Other_Consumption_2" localSheetId="6">#REF!</definedName>
    <definedName name="Ref_cell_All_Other_Consumption_2" localSheetId="7">#REF!</definedName>
    <definedName name="Ref_cell_All_Other_Consumption_2">#REF!</definedName>
    <definedName name="ref_cell_All_Other_Consumption_PrimaryMember_10">#N/A</definedName>
    <definedName name="ref_cell_All_Other_Consumption_PrimaryMember_11">#N/A</definedName>
    <definedName name="ref_cell_All_Other_Consumption_PrimaryMember_12">#N/A</definedName>
    <definedName name="ref_cell_All_Other_Consumption_PrimaryMember_13">#N/A</definedName>
    <definedName name="ref_cell_All_Other_Consumption_PrimaryMember_4">#N/A</definedName>
    <definedName name="ref_cell_All_Other_Consumption_PrimaryMember_5">#N/A</definedName>
    <definedName name="ref_cell_All_Other_Consumption_PrimaryMember_6">#N/A</definedName>
    <definedName name="ref_cell_All_Other_Consumption_PrimaryMember_7">#N/A</definedName>
    <definedName name="ref_cell_All_Other_Consumption_PrimaryMember_8">#N/A</definedName>
    <definedName name="ref_cell_All_Other_Consumption_PrimaryMember_9">#N/A</definedName>
    <definedName name="Ref_cell_Elec" localSheetId="6">#REF!</definedName>
    <definedName name="Ref_cell_Elec" localSheetId="7">#REF!</definedName>
    <definedName name="Ref_cell_Elec">#REF!</definedName>
    <definedName name="Ref_cell_Elec_2" localSheetId="6">#REF!</definedName>
    <definedName name="Ref_cell_Elec_2" localSheetId="7">#REF!</definedName>
    <definedName name="Ref_cell_Elec_2">#REF!</definedName>
    <definedName name="Ref_cell_Elec_Export" localSheetId="6">#REF!</definedName>
    <definedName name="Ref_cell_Elec_Export" localSheetId="7">#REF!</definedName>
    <definedName name="Ref_cell_Elec_Export">#REF!</definedName>
    <definedName name="ref_cell_Elec_Export_2" localSheetId="6">#REF!</definedName>
    <definedName name="ref_cell_Elec_Export_2" localSheetId="7">#REF!</definedName>
    <definedName name="ref_cell_Elec_Export_2">#REF!</definedName>
    <definedName name="ref_cell_Elec_Export_PrimaryMember_10">#N/A</definedName>
    <definedName name="ref_cell_Elec_Export_PrimaryMember_11">#N/A</definedName>
    <definedName name="ref_cell_Elec_Export_PrimaryMember_12">#N/A</definedName>
    <definedName name="ref_cell_Elec_Export_PrimaryMember_13">#N/A</definedName>
    <definedName name="ref_cell_Elec_Export_PrimaryMember_4">#N/A</definedName>
    <definedName name="ref_cell_Elec_Export_PrimaryMember_5">#N/A</definedName>
    <definedName name="ref_cell_Elec_Export_PrimaryMember_6">#N/A</definedName>
    <definedName name="ref_cell_Elec_Export_PrimaryMember_7">#N/A</definedName>
    <definedName name="ref_cell_Elec_Export_PrimaryMember_8">#N/A</definedName>
    <definedName name="ref_cell_Elec_Export_PrimaryMember_9">#N/A</definedName>
    <definedName name="Ref_cell_Elec_PrimaryMember_10">#N/A</definedName>
    <definedName name="Ref_cell_Elec_PrimaryMember_11">#N/A</definedName>
    <definedName name="Ref_cell_Elec_PrimaryMember_12">#N/A</definedName>
    <definedName name="Ref_cell_Elec_PrimaryMember_13">#N/A</definedName>
    <definedName name="Ref_cell_Elec_PrimaryMember_4">#N/A</definedName>
    <definedName name="Ref_cell_Elec_PrimaryMember_5">#N/A</definedName>
    <definedName name="Ref_cell_Elec_PrimaryMember_6">#N/A</definedName>
    <definedName name="Ref_cell_Elec_PrimaryMember_7">#N/A</definedName>
    <definedName name="Ref_cell_Elec_PrimaryMember_8">#N/A</definedName>
    <definedName name="Ref_cell_Elec_PrimaryMember_9">#N/A</definedName>
    <definedName name="ref_cell_electricity_2" localSheetId="6">#REF!</definedName>
    <definedName name="ref_cell_electricity_2" localSheetId="7">#REF!</definedName>
    <definedName name="ref_cell_electricity_2">#REF!</definedName>
    <definedName name="Ref_cell_Gas" localSheetId="6">#REF!</definedName>
    <definedName name="Ref_cell_Gas" localSheetId="7">#REF!</definedName>
    <definedName name="Ref_cell_Gas">#REF!</definedName>
    <definedName name="ref_cell_gas_2" localSheetId="6">#REF!</definedName>
    <definedName name="ref_cell_gas_2" localSheetId="7">#REF!</definedName>
    <definedName name="ref_cell_gas_2">#REF!</definedName>
    <definedName name="Ref_cell_Gas_PrimaryMember_10">#N/A</definedName>
    <definedName name="Ref_cell_Gas_PrimaryMember_11">#N/A</definedName>
    <definedName name="Ref_cell_Gas_PrimaryMember_12">#N/A</definedName>
    <definedName name="Ref_cell_Gas_PrimaryMember_13">#N/A</definedName>
    <definedName name="Ref_cell_Gas_PrimaryMember_4">#N/A</definedName>
    <definedName name="Ref_cell_Gas_PrimaryMember_5">#N/A</definedName>
    <definedName name="Ref_cell_Gas_PrimaryMember_6">#N/A</definedName>
    <definedName name="Ref_cell_Gas_PrimaryMember_7">#N/A</definedName>
    <definedName name="Ref_cell_Gas_PrimaryMember_8">#N/A</definedName>
    <definedName name="Ref_cell_Gas_PrimaryMember_9">#N/A</definedName>
    <definedName name="Ref_cell_New_Subsidiary" localSheetId="6">#REF!</definedName>
    <definedName name="Ref_cell_New_Subsidiary" localSheetId="7">#REF!</definedName>
    <definedName name="Ref_cell_New_Subsidiary">#REF!</definedName>
    <definedName name="Ref_cell_Other" localSheetId="6">#REF!</definedName>
    <definedName name="Ref_cell_Other" localSheetId="7">#REF!</definedName>
    <definedName name="Ref_cell_Other">#REF!</definedName>
    <definedName name="ref_cell_other_2" localSheetId="6">#REF!</definedName>
    <definedName name="ref_cell_other_2" localSheetId="7">#REF!</definedName>
    <definedName name="ref_cell_other_2">#REF!</definedName>
    <definedName name="ref_cell_Other_PrimaryMember_10">#N/A</definedName>
    <definedName name="ref_cell_Other_PrimaryMember_11">#N/A</definedName>
    <definedName name="ref_cell_Other_PrimaryMember_12">#N/A</definedName>
    <definedName name="ref_cell_Other_PrimaryMember_13">#N/A</definedName>
    <definedName name="ref_cell_Other_PrimaryMember_4">#N/A</definedName>
    <definedName name="ref_cell_Other_PrimaryMember_5">#N/A</definedName>
    <definedName name="ref_cell_Other_PrimaryMember_6">#N/A</definedName>
    <definedName name="ref_cell_Other_PrimaryMember_7">#N/A</definedName>
    <definedName name="ref_cell_Other_PrimaryMember_8">#N/A</definedName>
    <definedName name="ref_cell_Other_PrimaryMember_9">#N/A</definedName>
    <definedName name="Ref_Row_All_Other_Consumption_1" localSheetId="6">#REF!</definedName>
    <definedName name="Ref_Row_All_Other_Consumption_1" localSheetId="7">#REF!</definedName>
    <definedName name="Ref_Row_All_Other_Consumption_1">#REF!</definedName>
    <definedName name="Ref_Row_All_Other_Consumption_2" localSheetId="6">#REF!</definedName>
    <definedName name="Ref_Row_All_Other_Consumption_2" localSheetId="7">#REF!</definedName>
    <definedName name="Ref_Row_All_Other_Consumption_2">#REF!</definedName>
    <definedName name="ref_row_All_Other_Consumption_PrimaryMember_10">#N/A</definedName>
    <definedName name="ref_row_All_Other_Consumption_PrimaryMember_11">#N/A</definedName>
    <definedName name="ref_row_All_Other_Consumption_PrimaryMember_12">#N/A</definedName>
    <definedName name="ref_row_All_Other_Consumption_PrimaryMember_13">#N/A</definedName>
    <definedName name="ref_row_All_Other_Consumption_PrimaryMember_4">#N/A</definedName>
    <definedName name="ref_row_All_Other_Consumption_PrimaryMember_5">#N/A</definedName>
    <definedName name="ref_row_All_Other_Consumption_PrimaryMember_6">#N/A</definedName>
    <definedName name="ref_row_All_Other_Consumption_PrimaryMember_7">#N/A</definedName>
    <definedName name="ref_row_All_Other_Consumption_PrimaryMember_8">#N/A</definedName>
    <definedName name="ref_row_All_Other_Consumption_PrimaryMember_9">#N/A</definedName>
    <definedName name="Ref_row_Elec" localSheetId="6">#REF!</definedName>
    <definedName name="Ref_row_Elec" localSheetId="7">#REF!</definedName>
    <definedName name="Ref_row_Elec">#REF!</definedName>
    <definedName name="Ref_row_Elec_2" localSheetId="6">#REF!</definedName>
    <definedName name="Ref_row_Elec_2" localSheetId="7">#REF!</definedName>
    <definedName name="Ref_row_Elec_2">#REF!</definedName>
    <definedName name="Ref_row_Elec_Export" localSheetId="6">#REF!</definedName>
    <definedName name="Ref_row_Elec_Export" localSheetId="7">#REF!</definedName>
    <definedName name="Ref_row_Elec_Export">#REF!</definedName>
    <definedName name="Ref_row_Elec_Export_2" localSheetId="6">#REF!</definedName>
    <definedName name="Ref_row_Elec_Export_2" localSheetId="7">#REF!</definedName>
    <definedName name="Ref_row_Elec_Export_2">#REF!</definedName>
    <definedName name="ref_row_Elec_Export_PrimaryMember_10">#N/A</definedName>
    <definedName name="ref_row_Elec_Export_PrimaryMember_11">#N/A</definedName>
    <definedName name="ref_row_Elec_Export_PrimaryMember_12">#N/A</definedName>
    <definedName name="ref_row_Elec_Export_PrimaryMember_13">#N/A</definedName>
    <definedName name="ref_row_Elec_Export_PrimaryMember_4">#N/A</definedName>
    <definedName name="ref_row_Elec_Export_PrimaryMember_5">#N/A</definedName>
    <definedName name="ref_row_Elec_Export_PrimaryMember_6">#N/A</definedName>
    <definedName name="ref_row_Elec_Export_PrimaryMember_7">#N/A</definedName>
    <definedName name="ref_row_Elec_Export_PrimaryMember_8">#N/A</definedName>
    <definedName name="ref_row_Elec_Export_PrimaryMember_9">#N/A</definedName>
    <definedName name="Ref_row_Elec_PrimaryMember_10">#N/A</definedName>
    <definedName name="Ref_row_Elec_PrimaryMember_11">#N/A</definedName>
    <definedName name="Ref_row_Elec_PrimaryMember_12">#N/A</definedName>
    <definedName name="Ref_row_Elec_PrimaryMember_13">#N/A</definedName>
    <definedName name="Ref_row_Elec_PrimaryMember_4">#N/A</definedName>
    <definedName name="Ref_row_Elec_PrimaryMember_5">#N/A</definedName>
    <definedName name="Ref_row_Elec_PrimaryMember_6">#N/A</definedName>
    <definedName name="Ref_row_Elec_PrimaryMember_7">#N/A</definedName>
    <definedName name="Ref_row_Elec_PrimaryMember_8">#N/A</definedName>
    <definedName name="Ref_row_Elec_PrimaryMember_9">#N/A</definedName>
    <definedName name="Ref_row_Gas" localSheetId="6">#REF!</definedName>
    <definedName name="Ref_row_Gas" localSheetId="7">#REF!</definedName>
    <definedName name="Ref_row_Gas">#REF!</definedName>
    <definedName name="Ref_row_Gas_2" localSheetId="6">#REF!</definedName>
    <definedName name="Ref_row_Gas_2" localSheetId="7">#REF!</definedName>
    <definedName name="Ref_row_Gas_2">#REF!</definedName>
    <definedName name="Ref_row_Gas_PrimaryMember_10">#N/A</definedName>
    <definedName name="Ref_row_Gas_PrimaryMember_11">#N/A</definedName>
    <definedName name="Ref_row_Gas_PrimaryMember_12">#N/A</definedName>
    <definedName name="Ref_row_Gas_PrimaryMember_13">#N/A</definedName>
    <definedName name="Ref_row_Gas_PrimaryMember_4">#N/A</definedName>
    <definedName name="Ref_row_Gas_PrimaryMember_5">#N/A</definedName>
    <definedName name="Ref_row_Gas_PrimaryMember_6">#N/A</definedName>
    <definedName name="Ref_row_Gas_PrimaryMember_7">#N/A</definedName>
    <definedName name="Ref_row_Gas_PrimaryMember_8">#N/A</definedName>
    <definedName name="Ref_row_Gas_PrimaryMember_9">#N/A</definedName>
    <definedName name="Ref_row_New_Subsidiary" localSheetId="6">#REF!</definedName>
    <definedName name="Ref_row_New_Subsidiary" localSheetId="7">#REF!</definedName>
    <definedName name="Ref_row_New_Subsidiary">#REF!</definedName>
    <definedName name="Ref_row_Other" localSheetId="6">#REF!</definedName>
    <definedName name="Ref_row_Other" localSheetId="7">#REF!</definedName>
    <definedName name="Ref_row_Other">#REF!</definedName>
    <definedName name="Ref_row_Other_2" localSheetId="6">#REF!</definedName>
    <definedName name="Ref_row_Other_2" localSheetId="7">#REF!</definedName>
    <definedName name="Ref_row_Other_2">#REF!</definedName>
    <definedName name="ref_row_Other_PrimaryMember_10">#N/A</definedName>
    <definedName name="ref_row_Other_PrimaryMember_11">#N/A</definedName>
    <definedName name="ref_row_Other_PrimaryMember_12">#N/A</definedName>
    <definedName name="ref_row_Other_PrimaryMember_13">#N/A</definedName>
    <definedName name="ref_row_Other_PrimaryMember_4">#N/A</definedName>
    <definedName name="ref_row_Other_PrimaryMember_5">#N/A</definedName>
    <definedName name="ref_row_Other_PrimaryMember_6">#N/A</definedName>
    <definedName name="ref_row_Other_PrimaryMember_7">#N/A</definedName>
    <definedName name="ref_row_Other_PrimaryMember_8">#N/A</definedName>
    <definedName name="ref_row_Other_PrimaryMember_9">#N/A</definedName>
    <definedName name="Refurbishment">#N/A</definedName>
    <definedName name="Row1_All_Other_Consumption" localSheetId="6">#REF!</definedName>
    <definedName name="Row1_All_Other_Consumption" localSheetId="7">#REF!</definedName>
    <definedName name="Row1_All_Other_Consumption">#REF!</definedName>
    <definedName name="Row1_All_Other_Consumption_1" localSheetId="6">#REF!</definedName>
    <definedName name="Row1_All_Other_Consumption_1" localSheetId="7">#REF!</definedName>
    <definedName name="Row1_All_Other_Consumption_1">#REF!</definedName>
    <definedName name="Row1_All_Other_Consumption_2" localSheetId="6">#REF!</definedName>
    <definedName name="Row1_All_Other_Consumption_2" localSheetId="7">#REF!</definedName>
    <definedName name="Row1_All_Other_Consumption_2">#REF!</definedName>
    <definedName name="row1_All_Other_Consumption_PrimaryMember_10">#N/A</definedName>
    <definedName name="row1_All_Other_Consumption_PrimaryMember_11">#N/A</definedName>
    <definedName name="row1_All_Other_Consumption_PrimaryMember_12">#N/A</definedName>
    <definedName name="row1_All_Other_Consumption_PrimaryMember_13">#N/A</definedName>
    <definedName name="row1_All_Other_Consumption_PrimaryMember_4">#N/A</definedName>
    <definedName name="row1_All_Other_Consumption_PrimaryMember_5">#N/A</definedName>
    <definedName name="row1_All_Other_Consumption_PrimaryMember_6">#N/A</definedName>
    <definedName name="row1_All_Other_Consumption_PrimaryMember_7">#N/A</definedName>
    <definedName name="row1_All_Other_Consumption_PrimaryMember_8">#N/A</definedName>
    <definedName name="row1_All_Other_Consumption_PrimaryMember_9">#N/A</definedName>
    <definedName name="Row1_Elec" localSheetId="6">#REF!</definedName>
    <definedName name="Row1_Elec" localSheetId="7">#REF!</definedName>
    <definedName name="Row1_Elec">#REF!</definedName>
    <definedName name="row1_Elec_2" localSheetId="6">#REF!</definedName>
    <definedName name="row1_Elec_2" localSheetId="7">#REF!</definedName>
    <definedName name="row1_Elec_2">#REF!</definedName>
    <definedName name="Row1_Elec_Export" localSheetId="6">#REF!</definedName>
    <definedName name="Row1_Elec_Export" localSheetId="7">#REF!</definedName>
    <definedName name="Row1_Elec_Export">#REF!</definedName>
    <definedName name="row1_Elec_Export_2" localSheetId="6">#REF!</definedName>
    <definedName name="row1_Elec_Export_2" localSheetId="7">#REF!</definedName>
    <definedName name="row1_Elec_Export_2">#REF!</definedName>
    <definedName name="row1_Elec_Export_PrimaryMember_10">#N/A</definedName>
    <definedName name="row1_Elec_Export_PrimaryMember_11">#N/A</definedName>
    <definedName name="row1_Elec_Export_PrimaryMember_12">#N/A</definedName>
    <definedName name="row1_Elec_Export_PrimaryMember_13">#N/A</definedName>
    <definedName name="row1_Elec_Export_PrimaryMember_4">#N/A</definedName>
    <definedName name="row1_Elec_Export_PrimaryMember_5">#N/A</definedName>
    <definedName name="row1_Elec_Export_PrimaryMember_6">#N/A</definedName>
    <definedName name="row1_Elec_Export_PrimaryMember_7">#N/A</definedName>
    <definedName name="row1_Elec_Export_PrimaryMember_8">#N/A</definedName>
    <definedName name="row1_Elec_Export_PrimaryMember_9">#N/A</definedName>
    <definedName name="Row1_Elec_PrimaryMember_10">#N/A</definedName>
    <definedName name="Row1_Elec_PrimaryMember_11">#N/A</definedName>
    <definedName name="Row1_Elec_PrimaryMember_12">#N/A</definedName>
    <definedName name="Row1_Elec_PrimaryMember_13">#N/A</definedName>
    <definedName name="Row1_Elec_PrimaryMember_4">#N/A</definedName>
    <definedName name="Row1_Elec_PrimaryMember_5">#N/A</definedName>
    <definedName name="Row1_Elec_PrimaryMember_6">#N/A</definedName>
    <definedName name="Row1_Elec_PrimaryMember_7">#N/A</definedName>
    <definedName name="Row1_Elec_PrimaryMember_8">#N/A</definedName>
    <definedName name="Row1_Elec_PrimaryMember_9">#N/A</definedName>
    <definedName name="Row1_Gas" localSheetId="6">#REF!</definedName>
    <definedName name="Row1_Gas" localSheetId="7">#REF!</definedName>
    <definedName name="Row1_Gas">#REF!</definedName>
    <definedName name="row1_Gas_2" localSheetId="6">#REF!</definedName>
    <definedName name="row1_Gas_2" localSheetId="7">#REF!</definedName>
    <definedName name="row1_Gas_2">#REF!</definedName>
    <definedName name="Row1_Gas_PrimaryMember_10">#N/A</definedName>
    <definedName name="Row1_Gas_PrimaryMember_11">#N/A</definedName>
    <definedName name="Row1_Gas_PrimaryMember_12">#N/A</definedName>
    <definedName name="Row1_Gas_PrimaryMember_13">#N/A</definedName>
    <definedName name="Row1_Gas_PrimaryMember_4">#N/A</definedName>
    <definedName name="Row1_Gas_PrimaryMember_5">#N/A</definedName>
    <definedName name="Row1_Gas_PrimaryMember_6">#N/A</definedName>
    <definedName name="Row1_Gas_PrimaryMember_7">#N/A</definedName>
    <definedName name="Row1_Gas_PrimaryMember_8">#N/A</definedName>
    <definedName name="Row1_Gas_PrimaryMember_9">#N/A</definedName>
    <definedName name="Row1_Other" localSheetId="6">#REF!</definedName>
    <definedName name="Row1_Other" localSheetId="7">#REF!</definedName>
    <definedName name="Row1_Other">#REF!</definedName>
    <definedName name="Row1_Other_2" localSheetId="6">#REF!</definedName>
    <definedName name="Row1_Other_2" localSheetId="7">#REF!</definedName>
    <definedName name="Row1_Other_2">#REF!</definedName>
    <definedName name="row1_Other_PrimaryMember_10">#N/A</definedName>
    <definedName name="row1_Other_PrimaryMember_11">#N/A</definedName>
    <definedName name="row1_Other_PrimaryMember_12">#N/A</definedName>
    <definedName name="row1_Other_PrimaryMember_13">#N/A</definedName>
    <definedName name="row1_Other_PrimaryMember_4">#N/A</definedName>
    <definedName name="row1_Other_PrimaryMember_5">#N/A</definedName>
    <definedName name="row1_Other_PrimaryMember_6">#N/A</definedName>
    <definedName name="row1_Other_PrimaryMember_7">#N/A</definedName>
    <definedName name="row1_Other_PrimaryMember_8">#N/A</definedName>
    <definedName name="row1_Other_PrimaryMember_9">#N/A</definedName>
    <definedName name="Row15_Gas" localSheetId="6">#REF!</definedName>
    <definedName name="Row15_Gas" localSheetId="7">#REF!</definedName>
    <definedName name="Row15_Gas">#REF!</definedName>
    <definedName name="Subsidiary_1" localSheetId="6">#REF!</definedName>
    <definedName name="Subsidiary_1" localSheetId="7">#REF!</definedName>
    <definedName name="Subsidiary_1">#REF!</definedName>
    <definedName name="Summary_Elec_Export_1" localSheetId="6">#REF!</definedName>
    <definedName name="Summary_Elec_Export_1" localSheetId="7">#REF!</definedName>
    <definedName name="Summary_Elec_Export_1">#REF!</definedName>
    <definedName name="Summary_Electricity_1" localSheetId="6">#REF!</definedName>
    <definedName name="Summary_Electricity_1" localSheetId="7">#REF!</definedName>
    <definedName name="Summary_Electricity_1">#REF!</definedName>
    <definedName name="Summary_Gas_1" localSheetId="6">#REF!</definedName>
    <definedName name="Summary_Gas_1" localSheetId="7">#REF!</definedName>
    <definedName name="Summary_Gas_1">#REF!</definedName>
    <definedName name="Summary_Other_1" localSheetId="6">#REF!</definedName>
    <definedName name="Summary_Other_1" localSheetId="7">#REF!</definedName>
    <definedName name="Summary_Other_1">#REF!</definedName>
    <definedName name="Type">#N/A</definedName>
    <definedName name="XYV">'[3]Answer sheet'!$C$5:$C$6</definedName>
    <definedName name="Yes_No_MixedTable" localSheetId="6">#REF!</definedName>
    <definedName name="Yes_No_MixedTable" localSheetId="7">#REF!</definedName>
    <definedName name="Yes_No_MixedTable">#REF!</definedName>
    <definedName name="YesorNo" localSheetId="6">#REF!</definedName>
    <definedName name="YesorNo" localSheetId="7">#REF!</definedName>
    <definedName name="YesorNo">#REF!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8" i="5" l="1"/>
  <c r="J27" i="9" l="1"/>
  <c r="J26" i="9"/>
  <c r="J25" i="9"/>
  <c r="J24" i="9"/>
  <c r="J23" i="9"/>
  <c r="J22" i="9"/>
  <c r="J21" i="9"/>
  <c r="J20" i="9"/>
  <c r="J19" i="9"/>
  <c r="J18" i="9"/>
  <c r="J17" i="9"/>
  <c r="E11" i="9"/>
  <c r="G9" i="9"/>
  <c r="G8" i="9"/>
  <c r="G7" i="9"/>
  <c r="H99" i="8"/>
  <c r="H98" i="8"/>
  <c r="H97" i="8"/>
  <c r="H96" i="8"/>
  <c r="H95" i="8"/>
  <c r="H94" i="8"/>
  <c r="H93" i="8"/>
  <c r="H92" i="8"/>
  <c r="H91" i="8"/>
  <c r="H90" i="8"/>
  <c r="H89" i="8"/>
  <c r="H88" i="8"/>
  <c r="H87" i="8"/>
  <c r="H86" i="8"/>
  <c r="H85" i="8"/>
  <c r="H84" i="8"/>
  <c r="H83" i="8"/>
  <c r="H82" i="8"/>
  <c r="H81" i="8"/>
  <c r="H80" i="8"/>
  <c r="H79" i="8"/>
  <c r="H78" i="8"/>
  <c r="H77" i="8"/>
  <c r="H76" i="8"/>
  <c r="H75" i="8"/>
  <c r="H74" i="8"/>
  <c r="H73" i="8"/>
  <c r="H72" i="8"/>
  <c r="H71" i="8"/>
  <c r="H70" i="8"/>
  <c r="H69" i="8"/>
  <c r="H68" i="8"/>
  <c r="H67" i="8"/>
  <c r="H66" i="8"/>
  <c r="H65" i="8"/>
  <c r="H64" i="8"/>
  <c r="H63" i="8"/>
  <c r="H62" i="8"/>
  <c r="H61" i="8"/>
  <c r="H60" i="8"/>
  <c r="H59" i="8"/>
  <c r="H58" i="8"/>
  <c r="H57" i="8"/>
  <c r="H56" i="8"/>
  <c r="H55" i="8"/>
  <c r="H54" i="8"/>
  <c r="H53" i="8"/>
  <c r="H52" i="8"/>
  <c r="H51" i="8"/>
  <c r="H50" i="8"/>
  <c r="H49" i="8"/>
  <c r="H48" i="8"/>
  <c r="H47" i="8"/>
  <c r="H46" i="8"/>
  <c r="H45" i="8"/>
  <c r="H44" i="8"/>
  <c r="H43" i="8"/>
  <c r="H42" i="8"/>
  <c r="H41" i="8"/>
  <c r="H40" i="8"/>
  <c r="H39" i="8"/>
  <c r="H38" i="8"/>
  <c r="H37" i="8"/>
  <c r="H36" i="8"/>
  <c r="H35" i="8"/>
  <c r="H34" i="8"/>
  <c r="H33" i="8"/>
  <c r="H32" i="8"/>
  <c r="H31" i="8"/>
  <c r="H30" i="8"/>
  <c r="H29" i="8"/>
  <c r="H28" i="8"/>
  <c r="H27" i="8"/>
  <c r="H26" i="8"/>
  <c r="H25" i="8"/>
  <c r="H24" i="8"/>
  <c r="H23" i="8"/>
  <c r="H22" i="8"/>
  <c r="H21" i="8"/>
  <c r="H20" i="8"/>
  <c r="H19" i="8"/>
  <c r="H100" i="8"/>
  <c r="H18" i="8"/>
  <c r="H16" i="8"/>
  <c r="H15" i="8"/>
  <c r="H14" i="8"/>
  <c r="H13" i="8"/>
  <c r="F9" i="8"/>
  <c r="E9" i="8"/>
  <c r="G8" i="8"/>
  <c r="I19" i="7"/>
  <c r="G4" i="5"/>
  <c r="I17" i="7"/>
  <c r="E17" i="7"/>
  <c r="I16" i="7"/>
  <c r="I21" i="7"/>
  <c r="G6" i="5"/>
  <c r="E14" i="7"/>
  <c r="E9" i="7"/>
  <c r="I7" i="7"/>
  <c r="F22" i="6"/>
  <c r="E12" i="5"/>
  <c r="E19" i="6"/>
  <c r="H16" i="6"/>
  <c r="H15" i="6"/>
  <c r="H14" i="6"/>
  <c r="H13" i="6"/>
  <c r="G8" i="6"/>
  <c r="E26" i="5"/>
  <c r="E25" i="5"/>
  <c r="E24" i="5"/>
  <c r="E23" i="5"/>
  <c r="E20" i="5"/>
  <c r="G20" i="5"/>
  <c r="G18" i="5"/>
  <c r="P20" i="4"/>
  <c r="P21" i="4" s="1"/>
  <c r="E11" i="5"/>
  <c r="L11" i="5"/>
  <c r="E10" i="5"/>
  <c r="L10" i="5"/>
  <c r="E9" i="5"/>
  <c r="L9" i="5"/>
  <c r="E6" i="5"/>
  <c r="E5" i="5"/>
  <c r="E4" i="5"/>
  <c r="E20" i="4"/>
  <c r="E19" i="4"/>
  <c r="M13" i="4" s="1"/>
  <c r="G19" i="6" s="1"/>
  <c r="G20" i="6" s="1"/>
  <c r="L6" i="5"/>
  <c r="H6" i="5"/>
  <c r="L12" i="5"/>
  <c r="H12" i="5"/>
  <c r="H4" i="5"/>
  <c r="L4" i="5"/>
  <c r="H9" i="5"/>
  <c r="H10" i="5"/>
  <c r="I20" i="7"/>
  <c r="G5" i="5"/>
  <c r="L5" i="5"/>
  <c r="H11" i="5"/>
  <c r="H5" i="5"/>
  <c r="J29" i="9" l="1"/>
  <c r="J5" i="4"/>
  <c r="F31" i="9" s="1"/>
  <c r="E34" i="9" s="1"/>
  <c r="L7" i="4" l="1"/>
  <c r="L9" i="4" s="1"/>
  <c r="L16" i="4" s="1"/>
  <c r="L6" i="4"/>
  <c r="L8" i="4" s="1"/>
  <c r="L15" i="4" s="1"/>
  <c r="L17" i="4" l="1"/>
</calcChain>
</file>

<file path=xl/comments1.xml><?xml version="1.0" encoding="utf-8"?>
<comments xmlns="http://schemas.openxmlformats.org/spreadsheetml/2006/main">
  <authors>
    <author>Ndesolino</author>
  </authors>
  <commentList>
    <comment ref="D4" authorId="0" shapeId="0">
      <text>
        <r>
          <rPr>
            <b/>
            <sz val="9"/>
            <color indexed="81"/>
            <rFont val="Tahoma"/>
            <family val="2"/>
          </rPr>
          <t>Ndesolino:</t>
        </r>
        <r>
          <rPr>
            <sz val="9"/>
            <color indexed="81"/>
            <rFont val="Tahoma"/>
            <family val="2"/>
          </rPr>
          <t xml:space="preserve">
From energy invoices or meter readings</t>
        </r>
      </text>
    </comment>
    <comment ref="D5" authorId="0" shapeId="0">
      <text>
        <r>
          <rPr>
            <b/>
            <sz val="9"/>
            <color indexed="81"/>
            <rFont val="Tahoma"/>
            <family val="2"/>
          </rPr>
          <t>Ndesolino:</t>
        </r>
        <r>
          <rPr>
            <sz val="9"/>
            <color indexed="81"/>
            <rFont val="Tahoma"/>
            <family val="2"/>
          </rPr>
          <t xml:space="preserve">
From energy invoices or meter readings. </t>
        </r>
      </text>
    </comment>
    <comment ref="D6" authorId="0" shapeId="0">
      <text>
        <r>
          <rPr>
            <b/>
            <sz val="9"/>
            <color indexed="81"/>
            <rFont val="Tahoma"/>
            <family val="2"/>
          </rPr>
          <t>Ndesolino:</t>
        </r>
        <r>
          <rPr>
            <sz val="9"/>
            <color indexed="81"/>
            <rFont val="Tahoma"/>
            <family val="2"/>
          </rPr>
          <t xml:space="preserve">
From invoices or manual measurement</t>
        </r>
      </text>
    </comment>
  </commentList>
</comments>
</file>

<file path=xl/comments2.xml><?xml version="1.0" encoding="utf-8"?>
<comments xmlns="http://schemas.openxmlformats.org/spreadsheetml/2006/main">
  <authors>
    <author>tc={3DAEEA46-2C0D-46ED-8A67-8951D664D222}</author>
    <author>tc={215C5755-26E2-4508-891D-28F46F0C244C}</author>
    <author>tc={550D3489-B1FC-4172-AA86-36C04848B048}</author>
  </authors>
  <commentList>
    <comment ref="I18" authorId="0" shapeId="0">
      <text>
        <r>
          <rPr>
            <sz val="11"/>
            <color theme="1"/>
            <rFont val="Arial"/>
            <family val="2"/>
            <scheme val="minor"/>
          </rPr>
          <t>[Threaded comment]
Your version of Excel allows you to read this threaded comment; however, any edits to it will get removed if the file is opened in a newer version of Excel. Learn more: https://go.microsoft.com/fwlink/?linkid=870924
Comment:
    GHG reporting figures provided UK government 2020
https://assets.publishing.service.gov.uk/government/uploads/system/uploads/attachment_data/file/891105/Conversion_Factors_2020_-_Condensed_set__for_most_users_.xlsx</t>
        </r>
      </text>
    </comment>
    <comment ref="I21" authorId="1" shapeId="0">
      <text>
        <r>
          <rPr>
            <sz val="11"/>
            <color theme="1"/>
            <rFont val="Arial"/>
            <family val="2"/>
            <scheme val="minor"/>
          </rPr>
          <t>[Threaded comment]
Your version of Excel allows you to read this threaded comment; however, any edits to it will get removed if the file is opened in a newer version of Excel. Learn more: https://go.microsoft.com/fwlink/?linkid=870924
Comment:
    GHG reporting figures provided UK government 2020
https://assets.publishing.service.gov.uk/government/uploads/system/uploads/attachment_data/file/891105/Conversion_Factors_2020_-_Condensed_set__for_most_users_.xlsx</t>
        </r>
      </text>
    </comment>
    <comment ref="I24" authorId="2" shapeId="0">
      <text>
        <r>
          <rPr>
            <sz val="11"/>
            <color theme="1"/>
            <rFont val="Arial"/>
            <family val="2"/>
            <scheme val="minor"/>
          </rPr>
          <t>[Threaded comment]
Your version of Excel allows you to read this threaded comment; however, any edits to it will get removed if the file is opened in a newer version of Excel. Learn more: https://go.microsoft.com/fwlink/?linkid=870924
Comment:
    GHG reporting figures provided UK government 2020
https://assets.publishing.service.gov.uk/government/uploads/system/uploads/attachment_data/file/891105/Conversion_Factors_2020_-_Condensed_set__for_most_users_.xlsx</t>
        </r>
      </text>
    </comment>
  </commentList>
</comments>
</file>

<file path=xl/sharedStrings.xml><?xml version="1.0" encoding="utf-8"?>
<sst xmlns="http://schemas.openxmlformats.org/spreadsheetml/2006/main" count="453" uniqueCount="374">
  <si>
    <t xml:space="preserve">The goal of this guideline is to help solve the current need for responding to client requests for carbon measurements of meetings and room nights by defining a common measurement method across the hotel industry globally. 
To solve this need, this guideline was developed by the Carbon Measurement Working Group, a joint initiative of the International Tourism Partnership (ITP) and the World Travel &amp;Tourism Council (WTTC). The guideline applies the GHG Protocol Corporate Standard at the hotel property level to serve as hotel sector guidance. </t>
  </si>
  <si>
    <t>This spreadsheet should be used in connection with the Hotel Carbon Measurement Initiative 1.1 Methodology, which can be obtained from the ITP and WTTC websites.</t>
  </si>
  <si>
    <t>How the methodology works</t>
  </si>
  <si>
    <t>What data is needed</t>
  </si>
  <si>
    <t>• Energy and electricity consumption data for 12 months using meter readings or invoices</t>
  </si>
  <si>
    <t>• Area data (square meters or square footage) for:</t>
  </si>
  <si>
    <t>– Guest rooms and corridor area</t>
  </si>
  <si>
    <t>– Meeting space area</t>
  </si>
  <si>
    <t>– Total area</t>
  </si>
  <si>
    <t>• If you have private areas (e.g. private appartments or on-site staff accomodation): area of private space and total conditioned area</t>
  </si>
  <si>
    <t xml:space="preserve">• If you outsource your laundry: carbon emissions or energy consumption data from your supplier OR laundry tonnage per annum. </t>
  </si>
  <si>
    <t xml:space="preserve">• If you have significant refrigerant gas usage: refrigerant gas usage </t>
  </si>
  <si>
    <t>• If you have significant transport fuel consumption: fuel consumption</t>
  </si>
  <si>
    <t>• If you purchase or use energy from renewable sources: certificates of origin, supplier bill detailing energy mix, on-site generation meter readings</t>
  </si>
  <si>
    <t xml:space="preserve">Who it's designed for </t>
  </si>
  <si>
    <t>Hotel Managers</t>
  </si>
  <si>
    <t>What it will tell you</t>
  </si>
  <si>
    <t>Total carbon footprint for guest rooms and meeting space during the specified reporting year, per night and per guest</t>
  </si>
  <si>
    <t>Total renewable energy used by the hotel (% of total energy consumption)</t>
  </si>
  <si>
    <t>How the information should be used</t>
  </si>
  <si>
    <t>For Group and individual hotel responses to corporate RFPs</t>
  </si>
  <si>
    <t>Definitions</t>
  </si>
  <si>
    <t>Basic details section:</t>
  </si>
  <si>
    <t xml:space="preserve">Reporting year: </t>
  </si>
  <si>
    <t xml:space="preserve">o The 12-month data period is defined by each company internally
o The most recent month within the company’s defined 12-month period is not to exceed nine months from the date of calculation. For example, if calculations are performed and communicated to stakeholders in July 2012, the data set could be no later than December 2010 - November 2011. </t>
  </si>
  <si>
    <t>Total area of guest rooms, corridors, and meeting facility space</t>
  </si>
  <si>
    <t>Area can be entered in square meters OR square feet, as long as this is consistent in all 3 questions</t>
  </si>
  <si>
    <t>Total number of occupied rooms</t>
  </si>
  <si>
    <t>Sum of all rooms sold and complimentary rooms minus no-shows</t>
  </si>
  <si>
    <t>Energy Consumption</t>
  </si>
  <si>
    <t>Total electricity/gas/oil consumption</t>
  </si>
  <si>
    <t>This is your total energy consumption for all your premises, including any outdoors facilities or private appartements. You should obtain this data from your energy invoices or from taking meter readings at the beginning and end of the reporting period.</t>
  </si>
  <si>
    <t>Consumption data based on actual meter readings is preferable as energy bills can be inaccurate or based on estimated readings. It is good practice to take your own meter readings to measure your energy consumption and verify the accuracy of your energy bills. Meter readings should be scheduled to coincide with carbon monitoring and reporting periods. Meter readings should be taken at regular intervals and a process should be in place to record the readings.</t>
  </si>
  <si>
    <t>Converting to kWh:</t>
  </si>
  <si>
    <t>Gas consumption measured in cubic meters or cubic feet should be converted to kWh. This website will help you: http://www.energylinx.co.uk/gas_meter_conversion.html</t>
  </si>
  <si>
    <t>If your energy is measured in MJ instead of kWh, please convert the data to kWh:</t>
  </si>
  <si>
    <t>1 MJ = 0.28 kWh</t>
  </si>
  <si>
    <t>Converting gallons to litre:</t>
  </si>
  <si>
    <t>1 litre = 0.2641721 gallon</t>
  </si>
  <si>
    <t>Click here for detailed unit conversions</t>
  </si>
  <si>
    <t>Estimating data:</t>
  </si>
  <si>
    <t>Estimating consumption: if you do not have data for the entire year, you may estimate your consumption based on the following estimations techniques (source Uk Environment Agency):</t>
  </si>
  <si>
    <t>Direct comparison method uses data that corresponds with a similar period of 
supply. The advantage of this is that it accommodates variability in energy demand.</t>
  </si>
  <si>
    <t>Price settlement: using the unit price shown on an earlier bill for this billing period or an 
average price per unit to convert energy costs 
into consumtpion data.</t>
  </si>
  <si>
    <t>Emission factors</t>
  </si>
  <si>
    <t xml:space="preserve">Emission factors convert energy consumption into greenhouse gases emissions. Emission factors for electricity production and common fuels are available in datasets updated annually by the International Energy Agency (IEA). You may also find relevant emissions for your country of from your national government agencies, such as US EPA, UK DEFRA, Australia’s Department of Climate Change and Energy Efficiency, or Environment Canada, who provide accurate and up to date emission factors. Hotels should select the most current and relevant emission factors available. Electricity emission factors are updated annually to account for the change in how electricity is generated within a country or intra-national regions. 
National government agencies often publish national datasets on a freely accessible platform online. IEA data needs to be purchased. </t>
  </si>
  <si>
    <t>Renewable energy</t>
  </si>
  <si>
    <t xml:space="preserve">Energy and heat purchased from a supplier using renewable sources (e.g. geothermal district heating), or generated on-site using renewable sources (such as biomass, biofuel, hydropower, geothermal energy, solar)
Electricity purchased from a supplier generating electricity from renewable sources. HCMI follows scope 2 protocol for market-based reporting only (not location-based). The amount of renewable electricity supplied should be verifiable through mechanisms such as Power-Purchase Agreements, and Renewable Energy Certificates. Renewable electricity can also be produced on-site by the hotel using solar panels or wind turbines, or any renewable electricity generation system. 
Certificates origin are recommended as the most robust source of data. In case certificates are not available, please refer to the energy mix or share of renewables disclosed on energy bills. 
Any renewable energy generated on site and sold back to the grid should not be counted in HCMI. </t>
  </si>
  <si>
    <t>A- Private Areas</t>
  </si>
  <si>
    <t>Private space</t>
  </si>
  <si>
    <t>Areas such as private appartments or club that hotel guests or meeting attendees cannot access. Outsourced businesses such as restaurants, shops, hairdressers, etc., not managed by the hotel are considered as private space. The energy consumption for these areas should be removed from your footprint, either by using meter readings for these areas or by estimating consumption based on square footage.</t>
  </si>
  <si>
    <t>Sub-metered</t>
  </si>
  <si>
    <t>An area of your hotel which has its own meter and for which energy consumption can be measured separately.</t>
  </si>
  <si>
    <t>Conditioned area</t>
  </si>
  <si>
    <t>The area of a hotel that is conditioned by any Heating, Ventilations, Air Conditioning (HVAC) equipment</t>
  </si>
  <si>
    <t>B- Laundry</t>
  </si>
  <si>
    <t>Share of energy consumption from laundry contractor</t>
  </si>
  <si>
    <t>The estimated amount of energy used by your supplier to wash and dry your laundry. For example, if your supplier's total electricity consumption for the year is 100,000 kWh and you represent 10% of their business, your share of electricity consumption is: 10,000 kWh. The same calculations should be carried our for gas, oil, and any other sources of energy used by the laundry supplier.</t>
  </si>
  <si>
    <t>Estimated consumption from tonnage data</t>
  </si>
  <si>
    <t>If your laundry supplier is not able to provide your share of the energy consumption, the next best alternative is to estimate the energy consumption required to wash and dry all of your laundry in a 12 months period. The estimates are based on:  Industrial Energy Efficiency Accelerator - Guide to the laundries sector (CTG064)</t>
  </si>
  <si>
    <t>Estimated consumption from the number of occupied rooms</t>
  </si>
  <si>
    <t xml:space="preserve">If the two options above are not available to you, the tool will estimate your energy consumption from laundry using an average of 11.3 lbs per occupied room (source: Laundry Today). This is equivalent to: 0.0051256 metric tonnes per occupied room.
</t>
  </si>
  <si>
    <t>Please note that estimated data is subject to an uplift to encourage all participants to improve the accuracy of their data.</t>
  </si>
  <si>
    <t>C- Refrigerants (Fugitive emissions)</t>
  </si>
  <si>
    <t>Fugitive emissions</t>
  </si>
  <si>
    <t>Emissions that are not physically controlled but result from the intentional or unintentional releases of GHGs. They commonly arise from the production, processing transmission storage and use of fuels and other chemicals, often through joints, seals, packing, gaskets, etc. (GHG Protocol Definition)
For example - emissions from refrigerants, air conditioning and refrigeration units</t>
  </si>
  <si>
    <t>D- Mobile Fuels</t>
  </si>
  <si>
    <t>Mobile fuels emissions</t>
  </si>
  <si>
    <t>Emissions arising from the use of transport vehicles and other mobile equipment.</t>
  </si>
  <si>
    <t>Key</t>
  </si>
  <si>
    <t>Results</t>
  </si>
  <si>
    <t>To be completed by hotel</t>
  </si>
  <si>
    <t>Total CO2e for reporting period</t>
  </si>
  <si>
    <t>No action</t>
  </si>
  <si>
    <t>tCO2e</t>
  </si>
  <si>
    <t>*</t>
  </si>
  <si>
    <t>See definitions tab for guidance or refer to comments</t>
  </si>
  <si>
    <t>Total Guestrooms Carbon Footprint</t>
  </si>
  <si>
    <t>Total Meetings Carbon Footprint</t>
  </si>
  <si>
    <t xml:space="preserve">Name </t>
  </si>
  <si>
    <t>Carbon footprint per occupied room on a daily basis</t>
  </si>
  <si>
    <t>kgCO2e</t>
  </si>
  <si>
    <t>Job title</t>
  </si>
  <si>
    <t>Carbon footprint per area of meeting space (1 sqm/sqft) on an hourly basis</t>
  </si>
  <si>
    <t>Reporting year ending*</t>
  </si>
  <si>
    <t>CO2 emissions for a specific client:</t>
  </si>
  <si>
    <t>Name of Hotel</t>
  </si>
  <si>
    <t>Number of room nights for client</t>
  </si>
  <si>
    <t>Name of hotel group</t>
  </si>
  <si>
    <t>Amount of meeting space occupied by client</t>
  </si>
  <si>
    <t>Address</t>
  </si>
  <si>
    <t>Duration of client's meetings</t>
  </si>
  <si>
    <t>Hours</t>
  </si>
  <si>
    <t>Country</t>
  </si>
  <si>
    <t>Client's rooms carbon footprint</t>
  </si>
  <si>
    <t>Client's conference carbon footprint</t>
  </si>
  <si>
    <t>Please select unit in drop down boxes below</t>
  </si>
  <si>
    <t>Total client's carbon footprint</t>
  </si>
  <si>
    <t>Total area of guest rooms and corridors</t>
  </si>
  <si>
    <t>Total area of meeting facility space</t>
  </si>
  <si>
    <t>Renewable energy and electricity</t>
  </si>
  <si>
    <t xml:space="preserve">Total area of conditioned space* </t>
  </si>
  <si>
    <t>TOTAL renewable energy used by the hotel (kWh)</t>
  </si>
  <si>
    <t>Total number of guest rooms</t>
  </si>
  <si>
    <t>TOTAL renewable energy used by the hotel (% of total energy consumption)</t>
  </si>
  <si>
    <t>Total number of occupied rooms* for reporting year</t>
  </si>
  <si>
    <t>Once steps 1-12 are completed, go to tab 2. Energy Consumption</t>
  </si>
  <si>
    <t>Total Consumption</t>
  </si>
  <si>
    <t>Private space consumption (Tab A- if applicable)</t>
  </si>
  <si>
    <t>Outsourced Laundry (Tab B- if applicable)</t>
  </si>
  <si>
    <t>Total</t>
  </si>
  <si>
    <t>Unit</t>
  </si>
  <si>
    <t>CO2e emission factor</t>
  </si>
  <si>
    <t>Emissions (kg CO2e)</t>
  </si>
  <si>
    <t>Total Electricity consumption for reporting period* (in kWh), including renewable electricity</t>
  </si>
  <si>
    <t>kWh</t>
  </si>
  <si>
    <t>Total Gas consumption for reporting period* (in kWh)</t>
  </si>
  <si>
    <t>Total Oil consumption for reporting period* (in litres)</t>
  </si>
  <si>
    <t>litres</t>
  </si>
  <si>
    <t xml:space="preserve">Please list below any other fuels (e.g. district heating, propane, LPG, coal, etc.), and other commodities (e.g. chilled water)- excluding transport fuels and biofuels. Please detail consumption for each type of fuel with corresponding emission factor. </t>
  </si>
  <si>
    <t>Consumption</t>
  </si>
  <si>
    <t>Other energy sources from outsourced laundry</t>
  </si>
  <si>
    <t>Click here to convert your existing data to a different unit</t>
  </si>
  <si>
    <t xml:space="preserve">Renewable energy </t>
  </si>
  <si>
    <t xml:space="preserve">
</t>
  </si>
  <si>
    <t>Purchased renewable energy</t>
  </si>
  <si>
    <t>Total renewable energy purchased from supplier using renewable sources, in kWh (e.g. green electricity supplier, Power-Purchase Agreement, Renewable Energy Certificates, geothermal district heating)</t>
  </si>
  <si>
    <t>Generated renewable energy</t>
  </si>
  <si>
    <t>Total renewable energy generated from renewable generation (e.g. through on-site solar panels or wind turbines, or using biomass, biofuel, geothermal energy as fuel), in kWh</t>
  </si>
  <si>
    <t>Supplementary questions</t>
  </si>
  <si>
    <t>A</t>
  </si>
  <si>
    <t>Do you have any facilities that guests can't use (private space*)? e.g. Timeshares, flats, private club</t>
  </si>
  <si>
    <t xml:space="preserve">B </t>
  </si>
  <si>
    <t>Is your laundry outsourced?</t>
  </si>
  <si>
    <t xml:space="preserve">C </t>
  </si>
  <si>
    <t>Have your Air Conditioning or refrigeration units had a refrigerent gas leak of over 100 kg or have you conducted major maintenance on your AC systems during the reporting period? If you have no Air Conditioning or refridgeration units please select NA.</t>
  </si>
  <si>
    <t>D</t>
  </si>
  <si>
    <t>Does your hotel own or operate vehicles (e.g. shuttle bus, hotel car)?</t>
  </si>
  <si>
    <t>If your answer is NO for all the supplementary questions, your carbon footprint is calculated automatically on the right of the screen in TAB 1 - Hotel Details and Results.</t>
  </si>
  <si>
    <t>Section A</t>
  </si>
  <si>
    <t>Please complete this tab if you have private areas not available to guests and meeting attendees</t>
  </si>
  <si>
    <t>Private areas:</t>
  </si>
  <si>
    <t>A.1</t>
  </si>
  <si>
    <t>Is the space sub-metered*</t>
  </si>
  <si>
    <t xml:space="preserve">Total electricity consumption from private space </t>
  </si>
  <si>
    <t>Total gas consumption from private space</t>
  </si>
  <si>
    <t>Total oil consumption from private space</t>
  </si>
  <si>
    <t>Other fuel sources (listed in tab 1. hotel details and results):</t>
  </si>
  <si>
    <t>A.2</t>
  </si>
  <si>
    <t>Percentage of private space</t>
  </si>
  <si>
    <t>Section B</t>
  </si>
  <si>
    <t>Please complete this section if you outsource your laundry.</t>
  </si>
  <si>
    <t>B.1</t>
  </si>
  <si>
    <t>Can you get your share of the energy consumption* from your laundry contractor for the reporting year?</t>
  </si>
  <si>
    <t>Electricity</t>
  </si>
  <si>
    <t>Gas</t>
  </si>
  <si>
    <t>B.2</t>
  </si>
  <si>
    <t>Oil</t>
  </si>
  <si>
    <t>Litres</t>
  </si>
  <si>
    <t>Click here to convert your existing data to kWh or litres</t>
  </si>
  <si>
    <t>Metric tonne</t>
  </si>
  <si>
    <t>US ton</t>
  </si>
  <si>
    <t>Estimated electricity consumption</t>
  </si>
  <si>
    <t>Estimated gas consumption</t>
  </si>
  <si>
    <t>Estimated oil consumption</t>
  </si>
  <si>
    <t>Source: Carbon Trust- Guide to the laundries sector (CTG064)</t>
  </si>
  <si>
    <t>Source: Laundry Today</t>
  </si>
  <si>
    <t>Section C</t>
  </si>
  <si>
    <t>Please complete this tab if your Air Conditioning or refrigeration units have had a refrigerant gas leak of over 100 kg or if you have conducted major maintenance on your AC systems during the reporting period?</t>
  </si>
  <si>
    <t>C.1</t>
  </si>
  <si>
    <t>Is the refrigerant gas used in your systems one of the following: R-22, R-134A, R-404A, or R-410A?</t>
  </si>
  <si>
    <t>C.2</t>
  </si>
  <si>
    <t>Amount of each refrigerant used in the reporting year (in kg)</t>
  </si>
  <si>
    <t>Refrigerant used</t>
  </si>
  <si>
    <t>Global Warming Potential (GWP) of refrigerant (kg CO2e)</t>
  </si>
  <si>
    <t>CO2-equivalent emissions (tonne)</t>
  </si>
  <si>
    <t>Common refrigerants with high GWP</t>
  </si>
  <si>
    <t>HCFC-22/R22 = chlorodifluoromethane</t>
  </si>
  <si>
    <t>HFC-134a</t>
  </si>
  <si>
    <t>R-404A</t>
  </si>
  <si>
    <t>R-410A</t>
  </si>
  <si>
    <t>Other refrigerants</t>
  </si>
  <si>
    <t>Methane</t>
  </si>
  <si>
    <t>Nitrous oxide</t>
  </si>
  <si>
    <t>HFC-23</t>
  </si>
  <si>
    <t>HFC-32</t>
  </si>
  <si>
    <t>HFC-41</t>
  </si>
  <si>
    <t>HFC-125</t>
  </si>
  <si>
    <t>HFC-134</t>
  </si>
  <si>
    <t>HFC-143</t>
  </si>
  <si>
    <t>HFC-143a</t>
  </si>
  <si>
    <t>HFC-152a</t>
  </si>
  <si>
    <t>HFC-227ea</t>
  </si>
  <si>
    <t>HFC-236fa</t>
  </si>
  <si>
    <t>HFC-245fa</t>
  </si>
  <si>
    <t>HFC-43-I0mee</t>
  </si>
  <si>
    <t>Perfluoromethane (PFC-14)</t>
  </si>
  <si>
    <t>Perfluoroethane (PFC-116)</t>
  </si>
  <si>
    <t>Perfluoropropane (PFC-218)</t>
  </si>
  <si>
    <t>Perfluorocyclobutane (PFC-318)</t>
  </si>
  <si>
    <t>Perfluorobutane (PFC-3-1-10)</t>
  </si>
  <si>
    <t>Perfluoropentane (PFC-4-1-12)</t>
  </si>
  <si>
    <t>Perfluorohexane (PFC-5-1-14)</t>
  </si>
  <si>
    <t>Sulphur hexafluoride (SF6)</t>
  </si>
  <si>
    <t>HFC-152</t>
  </si>
  <si>
    <t>HFC-161</t>
  </si>
  <si>
    <t>HFC-236cb</t>
  </si>
  <si>
    <t>HFC-236ea</t>
  </si>
  <si>
    <t>HFC-245ca</t>
  </si>
  <si>
    <t>HFC-365mfc</t>
  </si>
  <si>
    <t>R407A</t>
  </si>
  <si>
    <t>R407C</t>
  </si>
  <si>
    <t>R407F</t>
  </si>
  <si>
    <t>R408A</t>
  </si>
  <si>
    <t>R507A</t>
  </si>
  <si>
    <t>R508B</t>
  </si>
  <si>
    <t>R403A</t>
  </si>
  <si>
    <t>CFC-11/R11 = trichlorofluoromethane</t>
  </si>
  <si>
    <t>CFC-12/R12 = dichlorodifluoromethane</t>
  </si>
  <si>
    <t>CFC-13</t>
  </si>
  <si>
    <t>CFC-113</t>
  </si>
  <si>
    <t>CFC-114</t>
  </si>
  <si>
    <t>CFC-115</t>
  </si>
  <si>
    <t>Halon-1211</t>
  </si>
  <si>
    <t>Halon-1301</t>
  </si>
  <si>
    <t>Halon-2402</t>
  </si>
  <si>
    <t>Carbon tetrachloride</t>
  </si>
  <si>
    <t>Methyl bromide</t>
  </si>
  <si>
    <t>Methyl chloroform</t>
  </si>
  <si>
    <t>HCFC-123</t>
  </si>
  <si>
    <t>HCFC-124</t>
  </si>
  <si>
    <t>HCFC-141b</t>
  </si>
  <si>
    <t>HCFC-142b</t>
  </si>
  <si>
    <t>HCFC-225ca</t>
  </si>
  <si>
    <t>HCFC-225cb</t>
  </si>
  <si>
    <t>HCFC-21</t>
  </si>
  <si>
    <t>Nitrogen trifluoride</t>
  </si>
  <si>
    <t>PFC-9-1-18</t>
  </si>
  <si>
    <t>Trifluoromethyl sulphur pentafluoride</t>
  </si>
  <si>
    <t>Perfluorocyclopropane</t>
  </si>
  <si>
    <t>HFE-125</t>
  </si>
  <si>
    <t>HFE-134</t>
  </si>
  <si>
    <t>HFE-143a</t>
  </si>
  <si>
    <t>HCFE-235da2</t>
  </si>
  <si>
    <t>HFE-245cb2</t>
  </si>
  <si>
    <t>HFE-245fa2</t>
  </si>
  <si>
    <t>HFE-254cb2</t>
  </si>
  <si>
    <t>HFE-347mcc3</t>
  </si>
  <si>
    <t>HFE-347pcf2</t>
  </si>
  <si>
    <t>HFE-356pcc3</t>
  </si>
  <si>
    <t>HFE-449sl (HFE-7100)</t>
  </si>
  <si>
    <t>HFE-569sf2 (HFE-7200)</t>
  </si>
  <si>
    <t>HFE-43-10pccc124 (H-Galden1040x)</t>
  </si>
  <si>
    <t>HFE-236ca12 (HG-10)</t>
  </si>
  <si>
    <t>HFE-338pcc13 (HG-01)</t>
  </si>
  <si>
    <t>PFPMIE</t>
  </si>
  <si>
    <t>Dimethylether</t>
  </si>
  <si>
    <t>Methylene chloride</t>
  </si>
  <si>
    <t>Methyl chloride</t>
  </si>
  <si>
    <t>R290 = propane</t>
  </si>
  <si>
    <t>R600A = isobutane</t>
  </si>
  <si>
    <t>R406A</t>
  </si>
  <si>
    <t>R409A</t>
  </si>
  <si>
    <t>R502</t>
  </si>
  <si>
    <t>TOTAL</t>
  </si>
  <si>
    <r>
      <rPr>
        <b/>
        <sz val="10"/>
        <color indexed="8"/>
        <rFont val="Arial"/>
        <family val="2"/>
      </rPr>
      <t>Source</t>
    </r>
    <r>
      <rPr>
        <sz val="10"/>
        <color indexed="8"/>
        <rFont val="Arial"/>
        <family val="2"/>
      </rPr>
      <t xml:space="preserve">: https://www.gov.uk/government/publications/greenhouse-gas-reporting-conversion-factors-2019 </t>
    </r>
  </si>
  <si>
    <t>FAQ</t>
  </si>
  <si>
    <t>Is there any guidance to help me calculate the refrigerant leakage for my particular air conditioning system?</t>
  </si>
  <si>
    <r>
      <t xml:space="preserve">Further guidance on how to calculate refrigerant leakage is provided in the UK government </t>
    </r>
    <r>
      <rPr>
        <u/>
        <sz val="11"/>
        <color indexed="12"/>
        <rFont val="Calibri"/>
        <family val="2"/>
      </rPr>
      <t>'Environmental reporting guidelines'</t>
    </r>
    <r>
      <rPr>
        <sz val="11"/>
        <color indexed="56"/>
        <rFont val="Calibri"/>
        <family val="2"/>
      </rPr>
      <t>.</t>
    </r>
  </si>
  <si>
    <t>Section D</t>
  </si>
  <si>
    <t>Please complete this tab if your hotel owns or operates vehicles (e.g. shuttle bus, hotel car)</t>
  </si>
  <si>
    <t>D.1</t>
  </si>
  <si>
    <t>Have you in previous years calculated your mobile fuel emissions using the HCMI methodology?</t>
  </si>
  <si>
    <t>D.2</t>
  </si>
  <si>
    <r>
      <t xml:space="preserve">Were these mobile fuel emissions </t>
    </r>
    <r>
      <rPr>
        <b/>
        <sz val="10"/>
        <color indexed="8"/>
        <rFont val="Arial"/>
        <family val="2"/>
      </rPr>
      <t>less than 5%</t>
    </r>
    <r>
      <rPr>
        <sz val="10"/>
        <color indexed="8"/>
        <rFont val="Arial"/>
        <family val="2"/>
      </rPr>
      <t xml:space="preserve"> of your hotel's total emissions?</t>
    </r>
  </si>
  <si>
    <t>D.3</t>
  </si>
  <si>
    <t>Have your hotel operations or mobile fuel usage changed significantly since the previous reporting period?</t>
  </si>
  <si>
    <t>D.4</t>
  </si>
  <si>
    <t>Enter your emissions from mobile fuels calculated in previous reporting period.</t>
  </si>
  <si>
    <t>D.5</t>
  </si>
  <si>
    <t xml:space="preserve">Calculate your mobile fuel emissions using the table below </t>
  </si>
  <si>
    <t>Mobile Fuels</t>
  </si>
  <si>
    <t>Country or Region</t>
  </si>
  <si>
    <t>Energy unit</t>
  </si>
  <si>
    <t>Emission factor (kgCO2e)</t>
  </si>
  <si>
    <t>Total emissions (tCO2e)</t>
  </si>
  <si>
    <t>Most common fuels</t>
  </si>
  <si>
    <t>Gasoline/Petrol</t>
  </si>
  <si>
    <t>USA</t>
  </si>
  <si>
    <t>litre</t>
  </si>
  <si>
    <t>UK</t>
  </si>
  <si>
    <t>Other</t>
  </si>
  <si>
    <t>On-Road Diesel Fuel</t>
  </si>
  <si>
    <t>LPG</t>
  </si>
  <si>
    <t>Other fuel (please specify)</t>
  </si>
  <si>
    <t>Percentage of total emissions from mobile fuel</t>
  </si>
  <si>
    <t>Note regarding future reporting:</t>
  </si>
  <si>
    <t>Unit conversion factors</t>
  </si>
  <si>
    <t xml:space="preserve">If this annex does not have the conversion factor you are looking for, a more complete list of conversions is available here: </t>
  </si>
  <si>
    <t>http://www.onlineconversion.com/</t>
  </si>
  <si>
    <t>Common unit abbreviations:</t>
  </si>
  <si>
    <t>kilo (k) = 1,000</t>
  </si>
  <si>
    <t>mega (M) = 1,000,000</t>
  </si>
  <si>
    <t>giga (G) = 1,000,000,000</t>
  </si>
  <si>
    <t>Energy</t>
  </si>
  <si>
    <t>From/To - multiply by</t>
  </si>
  <si>
    <t>GJ</t>
  </si>
  <si>
    <t>therm</t>
  </si>
  <si>
    <t>toe</t>
  </si>
  <si>
    <t>kcal</t>
  </si>
  <si>
    <t>Gigajoule, GJ</t>
  </si>
  <si>
    <t>Kilowatthour, kWh</t>
  </si>
  <si>
    <t>Therm</t>
  </si>
  <si>
    <t>Tonne oil equivalent, toe</t>
  </si>
  <si>
    <t>Kilocalorie, kcal</t>
  </si>
  <si>
    <t>Volume</t>
  </si>
  <si>
    <t>L</t>
  </si>
  <si>
    <t>m3</t>
  </si>
  <si>
    <t>cu ft</t>
  </si>
  <si>
    <t>Imp. gallon</t>
  </si>
  <si>
    <t>US gallon</t>
  </si>
  <si>
    <t>Bbl (US,P)</t>
  </si>
  <si>
    <t>Litres, L</t>
  </si>
  <si>
    <t>Cubic metres, m3</t>
  </si>
  <si>
    <t>Cubic feet, cu ft</t>
  </si>
  <si>
    <t>Imperial gallon</t>
  </si>
  <si>
    <t>Barrel (US, petroleum), bbl</t>
  </si>
  <si>
    <t>Weight/Mass</t>
  </si>
  <si>
    <t>kg</t>
  </si>
  <si>
    <t>tonne</t>
  </si>
  <si>
    <t>ton (UK)</t>
  </si>
  <si>
    <t>ton (US)</t>
  </si>
  <si>
    <t>lb</t>
  </si>
  <si>
    <t>Kilogram, kg</t>
  </si>
  <si>
    <t>tonne, t (metric ton)</t>
  </si>
  <si>
    <t>ton (UK, long ton)</t>
  </si>
  <si>
    <t>ton (US, short ton)</t>
  </si>
  <si>
    <t>Pound, lb</t>
  </si>
  <si>
    <t>Length/Distance</t>
  </si>
  <si>
    <t>m</t>
  </si>
  <si>
    <t>ft</t>
  </si>
  <si>
    <t>mi</t>
  </si>
  <si>
    <t>km</t>
  </si>
  <si>
    <t>nmi</t>
  </si>
  <si>
    <t>Metre, m</t>
  </si>
  <si>
    <t>Feet, ft</t>
  </si>
  <si>
    <t>Miles, mi</t>
  </si>
  <si>
    <t>Kilometres, km</t>
  </si>
  <si>
    <t>Nautical miles, nmi or NM</t>
  </si>
  <si>
    <t>in</t>
  </si>
  <si>
    <t>cm</t>
  </si>
  <si>
    <t>yd</t>
  </si>
  <si>
    <t>Inch, in</t>
  </si>
  <si>
    <t>Centimetres, cm</t>
  </si>
  <si>
    <t>Yard, yd</t>
  </si>
  <si>
    <t>Typical conversion factors for metered energy</t>
  </si>
  <si>
    <t>Commodity</t>
  </si>
  <si>
    <t>Delivered units</t>
  </si>
  <si>
    <t>kWh per delivered unit</t>
  </si>
  <si>
    <t>Natural gas</t>
  </si>
  <si>
    <t>hundred cubic feet</t>
  </si>
  <si>
    <t>cubic metre</t>
  </si>
  <si>
    <t>Propane</t>
  </si>
  <si>
    <t>kilogramme</t>
  </si>
  <si>
    <t>Butane</t>
  </si>
  <si>
    <t>Gas oil (Class D)</t>
  </si>
  <si>
    <t>Heavy fuel oil (Class G)</t>
  </si>
  <si>
    <t>Dry steam coal</t>
  </si>
  <si>
    <t>Anthracite</t>
  </si>
  <si>
    <t>Steam</t>
  </si>
  <si>
    <t>pound</t>
  </si>
  <si>
    <t xml:space="preserve">Source: https://www.vesma.com/conversions.htm </t>
  </si>
  <si>
    <t>Introduction</t>
  </si>
  <si>
    <t>Pro rata estimation technique involves quantifying the missing data for a data gap using a proportional method based on actual consumption from another similar period.</t>
  </si>
</sst>
</file>

<file path=xl/styles.xml><?xml version="1.0" encoding="utf-8"?>
<styleSheet xmlns="http://schemas.openxmlformats.org/spreadsheetml/2006/main" xmlns:mc="http://schemas.openxmlformats.org/markup-compatibility/2006" xmlns:x14ac="http://schemas.microsoft.com/office/spreadsheetml/2009/9/ac" mc:Ignorable="x14ac">
  <numFmts count="20">
    <numFmt numFmtId="164" formatCode="_-* #,##0.00_-;\-* #,##0.00_-;_-* &quot;-&quot;??_-;_-@_-"/>
    <numFmt numFmtId="165" formatCode="_-* #,##0_-;\-* #,##0_-;_-* &quot;-&quot;??_-;_-@_-"/>
    <numFmt numFmtId="166" formatCode="_-* #,##0.0_-;\-* #,##0.0_-;_-* &quot;-&quot;??_-;_-@_-"/>
    <numFmt numFmtId="167" formatCode="0.0%"/>
    <numFmt numFmtId="168" formatCode="0.0000"/>
    <numFmt numFmtId="169" formatCode="0.0"/>
    <numFmt numFmtId="170" formatCode="#,##0_ ;\-#,##0\ "/>
    <numFmt numFmtId="171" formatCode="0.000000000000000"/>
    <numFmt numFmtId="172" formatCode="0.000000000000"/>
    <numFmt numFmtId="173" formatCode="0.0000000000000"/>
    <numFmt numFmtId="174" formatCode="#,##0.00000"/>
    <numFmt numFmtId="175" formatCode="#,##0.0000"/>
    <numFmt numFmtId="176" formatCode="#,##0.000"/>
    <numFmt numFmtId="177" formatCode="#,##0.000000000"/>
    <numFmt numFmtId="178" formatCode="#,##0.0000000"/>
    <numFmt numFmtId="179" formatCode="0.000"/>
    <numFmt numFmtId="180" formatCode="0.00000"/>
    <numFmt numFmtId="181" formatCode="0.0000000"/>
    <numFmt numFmtId="182" formatCode="0.000000"/>
    <numFmt numFmtId="183" formatCode="0.00000000"/>
  </numFmts>
  <fonts count="37" x14ac:knownFonts="1">
    <font>
      <sz val="11"/>
      <color theme="1"/>
      <name val="Arial"/>
      <family val="2"/>
      <scheme val="minor"/>
    </font>
    <font>
      <sz val="10"/>
      <name val="Arial"/>
      <family val="2"/>
    </font>
    <font>
      <b/>
      <sz val="14"/>
      <name val="Arial"/>
      <family val="2"/>
    </font>
    <font>
      <b/>
      <i/>
      <sz val="14"/>
      <name val="Arial"/>
      <family val="2"/>
    </font>
    <font>
      <b/>
      <sz val="9"/>
      <color indexed="81"/>
      <name val="Tahoma"/>
      <family val="2"/>
    </font>
    <font>
      <sz val="9"/>
      <color indexed="81"/>
      <name val="Tahoma"/>
      <family val="2"/>
    </font>
    <font>
      <b/>
      <sz val="10"/>
      <name val="Arial"/>
      <family val="2"/>
    </font>
    <font>
      <b/>
      <sz val="10"/>
      <color indexed="8"/>
      <name val="Arial"/>
      <family val="2"/>
    </font>
    <font>
      <sz val="10"/>
      <color indexed="8"/>
      <name val="Arial"/>
      <family val="2"/>
    </font>
    <font>
      <u/>
      <sz val="11"/>
      <color indexed="12"/>
      <name val="Calibri"/>
      <family val="2"/>
    </font>
    <font>
      <sz val="11"/>
      <color indexed="56"/>
      <name val="Calibri"/>
      <family val="2"/>
    </font>
    <font>
      <i/>
      <sz val="10"/>
      <name val="Arial"/>
      <family val="2"/>
    </font>
    <font>
      <sz val="11"/>
      <color theme="1"/>
      <name val="Arial"/>
      <family val="2"/>
      <scheme val="minor"/>
    </font>
    <font>
      <b/>
      <sz val="11"/>
      <color theme="1"/>
      <name val="Arial"/>
      <family val="2"/>
      <scheme val="minor"/>
    </font>
    <font>
      <sz val="11"/>
      <color theme="1"/>
      <name val="Arial"/>
      <family val="2"/>
    </font>
    <font>
      <b/>
      <sz val="10"/>
      <color theme="1"/>
      <name val="Arial"/>
      <family val="2"/>
    </font>
    <font>
      <sz val="10"/>
      <color theme="1"/>
      <name val="Arial"/>
      <family val="2"/>
    </font>
    <font>
      <b/>
      <sz val="12"/>
      <color theme="3"/>
      <name val="Arial"/>
      <family val="2"/>
    </font>
    <font>
      <u/>
      <sz val="10"/>
      <color theme="1"/>
      <name val="Arial"/>
      <family val="2"/>
    </font>
    <font>
      <u/>
      <sz val="9.9"/>
      <color theme="10"/>
      <name val="Calibri"/>
      <family val="2"/>
    </font>
    <font>
      <u/>
      <sz val="9.9"/>
      <color theme="10"/>
      <name val="Arial"/>
      <family val="2"/>
    </font>
    <font>
      <i/>
      <sz val="10"/>
      <color theme="1"/>
      <name val="Arial"/>
      <family val="2"/>
    </font>
    <font>
      <sz val="10"/>
      <color rgb="FFFF0000"/>
      <name val="Arial"/>
      <family val="2"/>
    </font>
    <font>
      <b/>
      <sz val="14"/>
      <color theme="3"/>
      <name val="Arial"/>
      <family val="2"/>
    </font>
    <font>
      <sz val="12"/>
      <color theme="3"/>
      <name val="Arial"/>
      <family val="2"/>
    </font>
    <font>
      <b/>
      <i/>
      <sz val="10"/>
      <color theme="3"/>
      <name val="Arial"/>
      <family val="2"/>
    </font>
    <font>
      <b/>
      <i/>
      <sz val="10"/>
      <color theme="1"/>
      <name val="Arial"/>
      <family val="2"/>
    </font>
    <font>
      <b/>
      <sz val="10"/>
      <color rgb="FFFF0000"/>
      <name val="Arial"/>
      <family val="2"/>
    </font>
    <font>
      <b/>
      <sz val="12"/>
      <color theme="6" tint="-0.499984740745262"/>
      <name val="Arial"/>
      <family val="2"/>
    </font>
    <font>
      <b/>
      <i/>
      <sz val="10"/>
      <color theme="6" tint="-0.499984740745262"/>
      <name val="Arial"/>
      <family val="2"/>
    </font>
    <font>
      <sz val="12"/>
      <color theme="6" tint="-0.499984740745262"/>
      <name val="Arial"/>
      <family val="2"/>
    </font>
    <font>
      <sz val="10"/>
      <color theme="6" tint="-0.499984740745262"/>
      <name val="Arial"/>
      <family val="2"/>
    </font>
    <font>
      <b/>
      <sz val="12"/>
      <color theme="6" tint="-0.249977111117893"/>
      <name val="Arial"/>
      <family val="2"/>
    </font>
    <font>
      <sz val="12"/>
      <color theme="1"/>
      <name val="Arial"/>
      <family val="2"/>
    </font>
    <font>
      <sz val="11"/>
      <color rgb="FF002060"/>
      <name val="Arial"/>
      <family val="2"/>
      <scheme val="minor"/>
    </font>
    <font>
      <b/>
      <u/>
      <sz val="9.9"/>
      <color theme="10"/>
      <name val="Arial"/>
      <family val="2"/>
    </font>
    <font>
      <b/>
      <sz val="14"/>
      <color theme="0"/>
      <name val="Arial"/>
      <family val="2"/>
    </font>
  </fonts>
  <fills count="9">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theme="9" tint="0.59999389629810485"/>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theme="9" tint="0.39997558519241921"/>
        <bgColor indexed="64"/>
      </patternFill>
    </fill>
    <fill>
      <patternFill patternType="solid">
        <fgColor theme="2"/>
        <bgColor indexed="64"/>
      </patternFill>
    </fill>
  </fills>
  <borders count="141">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theme="3"/>
      </top>
      <bottom style="thin">
        <color theme="4"/>
      </bottom>
      <diagonal/>
    </border>
    <border>
      <left/>
      <right/>
      <top style="thin">
        <color theme="4"/>
      </top>
      <bottom style="thin">
        <color theme="4"/>
      </bottom>
      <diagonal/>
    </border>
    <border>
      <left/>
      <right/>
      <top style="thin">
        <color theme="4"/>
      </top>
      <bottom/>
      <diagonal/>
    </border>
    <border>
      <left/>
      <right/>
      <top/>
      <bottom style="thin">
        <color theme="4"/>
      </bottom>
      <diagonal/>
    </border>
    <border>
      <left/>
      <right style="thin">
        <color theme="3"/>
      </right>
      <top style="thin">
        <color indexed="64"/>
      </top>
      <bottom style="thin">
        <color indexed="64"/>
      </bottom>
      <diagonal/>
    </border>
    <border>
      <left/>
      <right/>
      <top style="thin">
        <color theme="4"/>
      </top>
      <bottom style="thin">
        <color theme="3"/>
      </bottom>
      <diagonal/>
    </border>
    <border>
      <left style="thin">
        <color indexed="64"/>
      </left>
      <right style="thin">
        <color theme="3" tint="0.59996337778862885"/>
      </right>
      <top style="thin">
        <color indexed="64"/>
      </top>
      <bottom style="thin">
        <color theme="3" tint="0.59996337778862885"/>
      </bottom>
      <diagonal/>
    </border>
    <border>
      <left style="thin">
        <color theme="3" tint="0.59996337778862885"/>
      </left>
      <right style="thin">
        <color theme="3" tint="0.59996337778862885"/>
      </right>
      <top style="thin">
        <color indexed="64"/>
      </top>
      <bottom style="thin">
        <color theme="3" tint="0.59996337778862885"/>
      </bottom>
      <diagonal/>
    </border>
    <border>
      <left style="thin">
        <color theme="3" tint="0.59996337778862885"/>
      </left>
      <right style="thin">
        <color indexed="64"/>
      </right>
      <top style="thin">
        <color indexed="64"/>
      </top>
      <bottom style="thin">
        <color theme="3" tint="0.59996337778862885"/>
      </bottom>
      <diagonal/>
    </border>
    <border>
      <left style="thin">
        <color indexed="64"/>
      </left>
      <right style="thin">
        <color theme="3" tint="0.59996337778862885"/>
      </right>
      <top style="thin">
        <color theme="3" tint="0.59996337778862885"/>
      </top>
      <bottom style="thin">
        <color theme="3" tint="0.59996337778862885"/>
      </bottom>
      <diagonal/>
    </border>
    <border>
      <left style="thin">
        <color theme="3" tint="0.59996337778862885"/>
      </left>
      <right style="thin">
        <color theme="3" tint="0.59996337778862885"/>
      </right>
      <top style="thin">
        <color theme="3" tint="0.59996337778862885"/>
      </top>
      <bottom style="thin">
        <color theme="3" tint="0.59996337778862885"/>
      </bottom>
      <diagonal/>
    </border>
    <border>
      <left style="thin">
        <color theme="3" tint="0.59996337778862885"/>
      </left>
      <right style="thin">
        <color indexed="64"/>
      </right>
      <top style="thin">
        <color theme="3" tint="0.59996337778862885"/>
      </top>
      <bottom style="thin">
        <color theme="3" tint="0.59996337778862885"/>
      </bottom>
      <diagonal/>
    </border>
    <border>
      <left style="thin">
        <color indexed="64"/>
      </left>
      <right style="thin">
        <color theme="3" tint="0.59996337778862885"/>
      </right>
      <top style="thin">
        <color theme="3" tint="0.59996337778862885"/>
      </top>
      <bottom style="thin">
        <color indexed="64"/>
      </bottom>
      <diagonal/>
    </border>
    <border>
      <left style="thin">
        <color theme="3" tint="0.59996337778862885"/>
      </left>
      <right/>
      <top style="thin">
        <color theme="3" tint="0.59996337778862885"/>
      </top>
      <bottom style="thin">
        <color indexed="64"/>
      </bottom>
      <diagonal/>
    </border>
    <border>
      <left/>
      <right/>
      <top style="thin">
        <color theme="3" tint="0.59996337778862885"/>
      </top>
      <bottom style="thin">
        <color indexed="64"/>
      </bottom>
      <diagonal/>
    </border>
    <border>
      <left/>
      <right style="thin">
        <color indexed="64"/>
      </right>
      <top style="thin">
        <color theme="3" tint="0.59996337778862885"/>
      </top>
      <bottom style="thin">
        <color indexed="64"/>
      </bottom>
      <diagonal/>
    </border>
    <border>
      <left style="thin">
        <color theme="3"/>
      </left>
      <right style="thin">
        <color theme="3" tint="0.59999389629810485"/>
      </right>
      <top style="thin">
        <color theme="3"/>
      </top>
      <bottom style="thin">
        <color theme="3" tint="0.59999389629810485"/>
      </bottom>
      <diagonal/>
    </border>
    <border>
      <left style="thin">
        <color theme="3" tint="0.59999389629810485"/>
      </left>
      <right style="thin">
        <color theme="3" tint="0.59999389629810485"/>
      </right>
      <top style="thin">
        <color theme="3"/>
      </top>
      <bottom style="thin">
        <color theme="3" tint="0.59999389629810485"/>
      </bottom>
      <diagonal/>
    </border>
    <border>
      <left style="thin">
        <color theme="3" tint="0.59999389629810485"/>
      </left>
      <right style="thin">
        <color theme="3"/>
      </right>
      <top style="thin">
        <color theme="3"/>
      </top>
      <bottom style="thin">
        <color theme="3" tint="0.59999389629810485"/>
      </bottom>
      <diagonal/>
    </border>
    <border>
      <left style="thin">
        <color theme="3"/>
      </left>
      <right style="thin">
        <color theme="3" tint="0.59999389629810485"/>
      </right>
      <top style="thin">
        <color theme="3" tint="0.59999389629810485"/>
      </top>
      <bottom style="thin">
        <color theme="3"/>
      </bottom>
      <diagonal/>
    </border>
    <border>
      <left style="thin">
        <color theme="3" tint="0.59999389629810485"/>
      </left>
      <right style="thin">
        <color theme="3" tint="0.59999389629810485"/>
      </right>
      <top style="thin">
        <color theme="3" tint="0.59999389629810485"/>
      </top>
      <bottom style="thin">
        <color theme="3"/>
      </bottom>
      <diagonal/>
    </border>
    <border>
      <left style="thin">
        <color theme="3" tint="0.59999389629810485"/>
      </left>
      <right/>
      <top style="thin">
        <color theme="3" tint="0.59999389629810485"/>
      </top>
      <bottom style="thin">
        <color theme="3"/>
      </bottom>
      <diagonal/>
    </border>
    <border>
      <left/>
      <right/>
      <top style="thin">
        <color theme="3" tint="0.59999389629810485"/>
      </top>
      <bottom style="thin">
        <color theme="3"/>
      </bottom>
      <diagonal/>
    </border>
    <border>
      <left/>
      <right style="thin">
        <color theme="3"/>
      </right>
      <top style="thin">
        <color theme="3" tint="0.59999389629810485"/>
      </top>
      <bottom style="thin">
        <color theme="3"/>
      </bottom>
      <diagonal/>
    </border>
    <border>
      <left style="thin">
        <color theme="3" tint="0.59999389629810485"/>
      </left>
      <right/>
      <top style="thin">
        <color theme="3"/>
      </top>
      <bottom style="thin">
        <color theme="3" tint="0.59999389629810485"/>
      </bottom>
      <diagonal/>
    </border>
    <border>
      <left/>
      <right/>
      <top style="thin">
        <color theme="3"/>
      </top>
      <bottom style="thin">
        <color theme="3" tint="0.59999389629810485"/>
      </bottom>
      <diagonal/>
    </border>
    <border>
      <left/>
      <right style="thin">
        <color theme="3"/>
      </right>
      <top style="thin">
        <color theme="3"/>
      </top>
      <bottom style="thin">
        <color theme="3" tint="0.59999389629810485"/>
      </bottom>
      <diagonal/>
    </border>
    <border>
      <left style="thin">
        <color theme="3"/>
      </left>
      <right style="thin">
        <color theme="3" tint="0.59999389629810485"/>
      </right>
      <top style="thin">
        <color theme="3" tint="0.59999389629810485"/>
      </top>
      <bottom style="thin">
        <color theme="3" tint="0.59999389629810485"/>
      </bottom>
      <diagonal/>
    </border>
    <border>
      <left style="thin">
        <color theme="3" tint="0.59999389629810485"/>
      </left>
      <right style="thin">
        <color theme="3" tint="0.59999389629810485"/>
      </right>
      <top style="thin">
        <color theme="3" tint="0.59999389629810485"/>
      </top>
      <bottom style="thin">
        <color theme="3" tint="0.59999389629810485"/>
      </bottom>
      <diagonal/>
    </border>
    <border>
      <left style="thin">
        <color theme="3" tint="0.59999389629810485"/>
      </left>
      <right/>
      <top style="thin">
        <color theme="3" tint="0.59999389629810485"/>
      </top>
      <bottom style="thin">
        <color theme="3" tint="0.59999389629810485"/>
      </bottom>
      <diagonal/>
    </border>
    <border>
      <left/>
      <right/>
      <top style="thin">
        <color theme="3" tint="0.59999389629810485"/>
      </top>
      <bottom style="thin">
        <color theme="3" tint="0.59999389629810485"/>
      </bottom>
      <diagonal/>
    </border>
    <border>
      <left/>
      <right style="thin">
        <color theme="3"/>
      </right>
      <top style="thin">
        <color theme="3" tint="0.59999389629810485"/>
      </top>
      <bottom style="thin">
        <color theme="3" tint="0.59999389629810485"/>
      </bottom>
      <diagonal/>
    </border>
    <border>
      <left style="thin">
        <color theme="3"/>
      </left>
      <right style="thin">
        <color theme="3" tint="0.59999389629810485"/>
      </right>
      <top style="thin">
        <color theme="3" tint="0.59999389629810485"/>
      </top>
      <bottom/>
      <diagonal/>
    </border>
    <border>
      <left style="thin">
        <color theme="3"/>
      </left>
      <right style="thin">
        <color theme="3" tint="0.59999389629810485"/>
      </right>
      <top/>
      <bottom/>
      <diagonal/>
    </border>
    <border>
      <left style="thin">
        <color theme="3"/>
      </left>
      <right style="thin">
        <color theme="3" tint="0.59999389629810485"/>
      </right>
      <top/>
      <bottom style="thin">
        <color theme="3" tint="0.59999389629810485"/>
      </bottom>
      <diagonal/>
    </border>
    <border>
      <left style="thin">
        <color theme="3" tint="0.59999389629810485"/>
      </left>
      <right/>
      <top style="thin">
        <color theme="3" tint="0.59999389629810485"/>
      </top>
      <bottom/>
      <diagonal/>
    </border>
    <border>
      <left/>
      <right/>
      <top style="thin">
        <color theme="3" tint="0.59999389629810485"/>
      </top>
      <bottom/>
      <diagonal/>
    </border>
    <border>
      <left/>
      <right style="thin">
        <color theme="3"/>
      </right>
      <top style="thin">
        <color theme="3" tint="0.59999389629810485"/>
      </top>
      <bottom/>
      <diagonal/>
    </border>
    <border>
      <left style="thin">
        <color theme="3" tint="0.59999389629810485"/>
      </left>
      <right/>
      <top style="thin">
        <color theme="3"/>
      </top>
      <bottom/>
      <diagonal/>
    </border>
    <border>
      <left/>
      <right/>
      <top style="thin">
        <color theme="3"/>
      </top>
      <bottom/>
      <diagonal/>
    </border>
    <border>
      <left/>
      <right style="thin">
        <color theme="3" tint="0.59999389629810485"/>
      </right>
      <top style="thin">
        <color theme="3"/>
      </top>
      <bottom/>
      <diagonal/>
    </border>
    <border>
      <left style="thin">
        <color indexed="64"/>
      </left>
      <right/>
      <top style="thin">
        <color indexed="64"/>
      </top>
      <bottom style="thin">
        <color theme="3" tint="0.59999389629810485"/>
      </bottom>
      <diagonal/>
    </border>
    <border>
      <left/>
      <right/>
      <top style="thin">
        <color indexed="64"/>
      </top>
      <bottom style="thin">
        <color theme="3" tint="0.59999389629810485"/>
      </bottom>
      <diagonal/>
    </border>
    <border>
      <left/>
      <right style="thin">
        <color theme="3"/>
      </right>
      <top style="thin">
        <color indexed="64"/>
      </top>
      <bottom style="thin">
        <color theme="3" tint="0.59999389629810485"/>
      </bottom>
      <diagonal/>
    </border>
    <border>
      <left/>
      <right/>
      <top/>
      <bottom style="thin">
        <color theme="3" tint="0.59999389629810485"/>
      </bottom>
      <diagonal/>
    </border>
    <border>
      <left/>
      <right style="thin">
        <color theme="3"/>
      </right>
      <top/>
      <bottom style="thin">
        <color theme="3" tint="0.59999389629810485"/>
      </bottom>
      <diagonal/>
    </border>
    <border>
      <left style="thin">
        <color indexed="64"/>
      </left>
      <right style="thin">
        <color theme="3" tint="0.59999389629810485"/>
      </right>
      <top style="thin">
        <color indexed="64"/>
      </top>
      <bottom style="thin">
        <color indexed="64"/>
      </bottom>
      <diagonal/>
    </border>
    <border>
      <left style="thin">
        <color theme="3" tint="0.59999389629810485"/>
      </left>
      <right/>
      <top style="thin">
        <color indexed="64"/>
      </top>
      <bottom style="thin">
        <color indexed="64"/>
      </bottom>
      <diagonal/>
    </border>
    <border>
      <left style="thin">
        <color indexed="64"/>
      </left>
      <right/>
      <top style="thin">
        <color theme="3"/>
      </top>
      <bottom style="thin">
        <color theme="3" tint="0.59999389629810485"/>
      </bottom>
      <diagonal/>
    </border>
    <border>
      <left style="thin">
        <color indexed="64"/>
      </left>
      <right/>
      <top style="thin">
        <color indexed="64"/>
      </top>
      <bottom style="thin">
        <color theme="3"/>
      </bottom>
      <diagonal/>
    </border>
    <border>
      <left style="thin">
        <color indexed="64"/>
      </left>
      <right/>
      <top style="thin">
        <color theme="3"/>
      </top>
      <bottom style="thin">
        <color theme="3"/>
      </bottom>
      <diagonal/>
    </border>
    <border>
      <left style="thin">
        <color theme="6" tint="-0.499984740745262"/>
      </left>
      <right style="thin">
        <color theme="6"/>
      </right>
      <top style="thin">
        <color theme="6" tint="-0.499984740745262"/>
      </top>
      <bottom style="thin">
        <color theme="6" tint="-0.499984740745262"/>
      </bottom>
      <diagonal/>
    </border>
    <border>
      <left style="thin">
        <color theme="6"/>
      </left>
      <right style="thin">
        <color theme="6"/>
      </right>
      <top style="thin">
        <color theme="6" tint="-0.499984740745262"/>
      </top>
      <bottom style="thin">
        <color theme="6" tint="-0.499984740745262"/>
      </bottom>
      <diagonal/>
    </border>
    <border>
      <left style="thin">
        <color theme="6"/>
      </left>
      <right style="thin">
        <color theme="6" tint="-0.499984740745262"/>
      </right>
      <top style="thin">
        <color theme="6" tint="-0.499984740745262"/>
      </top>
      <bottom style="thin">
        <color theme="6" tint="-0.499984740745262"/>
      </bottom>
      <diagonal/>
    </border>
    <border>
      <left/>
      <right/>
      <top style="thin">
        <color theme="6"/>
      </top>
      <bottom style="thin">
        <color theme="6"/>
      </bottom>
      <diagonal/>
    </border>
    <border>
      <left/>
      <right style="thin">
        <color theme="6" tint="-0.499984740745262"/>
      </right>
      <top style="thin">
        <color theme="6" tint="-0.499984740745262"/>
      </top>
      <bottom style="thin">
        <color theme="6"/>
      </bottom>
      <diagonal/>
    </border>
    <border>
      <left/>
      <right style="thin">
        <color theme="6" tint="-0.499984740745262"/>
      </right>
      <top style="thin">
        <color theme="6"/>
      </top>
      <bottom style="thin">
        <color theme="6"/>
      </bottom>
      <diagonal/>
    </border>
    <border>
      <left/>
      <right style="thin">
        <color theme="6" tint="-0.499984740745262"/>
      </right>
      <top style="thin">
        <color theme="6"/>
      </top>
      <bottom style="thin">
        <color theme="6" tint="-0.499984740745262"/>
      </bottom>
      <diagonal/>
    </border>
    <border>
      <left/>
      <right style="thin">
        <color theme="3" tint="0.59999389629810485"/>
      </right>
      <top/>
      <bottom/>
      <diagonal/>
    </border>
    <border>
      <left style="thin">
        <color theme="6" tint="-0.499984740745262"/>
      </left>
      <right/>
      <top style="thin">
        <color theme="6" tint="-0.499984740745262"/>
      </top>
      <bottom style="thin">
        <color theme="6" tint="-0.499984740745262"/>
      </bottom>
      <diagonal/>
    </border>
    <border>
      <left style="thin">
        <color theme="6" tint="-0.499984740745262"/>
      </left>
      <right style="thin">
        <color theme="6"/>
      </right>
      <top style="thin">
        <color theme="6" tint="-0.499984740745262"/>
      </top>
      <bottom style="thin">
        <color theme="6"/>
      </bottom>
      <diagonal/>
    </border>
    <border>
      <left style="thin">
        <color theme="6"/>
      </left>
      <right style="thin">
        <color theme="6" tint="-0.499984740745262"/>
      </right>
      <top style="thin">
        <color theme="6" tint="-0.499984740745262"/>
      </top>
      <bottom style="thin">
        <color theme="6"/>
      </bottom>
      <diagonal/>
    </border>
    <border>
      <left style="thin">
        <color theme="6" tint="-0.499984740745262"/>
      </left>
      <right style="thin">
        <color theme="6"/>
      </right>
      <top style="thin">
        <color theme="6"/>
      </top>
      <bottom style="thin">
        <color theme="6"/>
      </bottom>
      <diagonal/>
    </border>
    <border>
      <left style="thin">
        <color theme="6"/>
      </left>
      <right style="thin">
        <color theme="6" tint="-0.499984740745262"/>
      </right>
      <top style="thin">
        <color theme="6"/>
      </top>
      <bottom style="thin">
        <color theme="6"/>
      </bottom>
      <diagonal/>
    </border>
    <border>
      <left/>
      <right/>
      <top style="thin">
        <color theme="6" tint="-0.499984740745262"/>
      </top>
      <bottom style="thin">
        <color theme="6" tint="-0.499984740745262"/>
      </bottom>
      <diagonal/>
    </border>
    <border>
      <left/>
      <right style="thin">
        <color theme="6"/>
      </right>
      <top style="thin">
        <color theme="6" tint="-0.499984740745262"/>
      </top>
      <bottom style="thin">
        <color theme="6" tint="-0.499984740745262"/>
      </bottom>
      <diagonal/>
    </border>
    <border>
      <left style="thin">
        <color theme="6"/>
      </left>
      <right style="thin">
        <color theme="6" tint="-0.499984740745262"/>
      </right>
      <top/>
      <bottom style="thin">
        <color theme="6" tint="-0.499984740745262"/>
      </bottom>
      <diagonal/>
    </border>
    <border>
      <left style="thin">
        <color theme="6"/>
      </left>
      <right style="thin">
        <color theme="6"/>
      </right>
      <top style="thin">
        <color theme="6" tint="-0.499984740745262"/>
      </top>
      <bottom style="thin">
        <color theme="6"/>
      </bottom>
      <diagonal/>
    </border>
    <border>
      <left style="thin">
        <color theme="6" tint="-0.499984740745262"/>
      </left>
      <right/>
      <top style="thin">
        <color theme="6"/>
      </top>
      <bottom style="thin">
        <color theme="6" tint="-0.499984740745262"/>
      </bottom>
      <diagonal/>
    </border>
    <border>
      <left/>
      <right/>
      <top style="thin">
        <color theme="6"/>
      </top>
      <bottom style="thin">
        <color theme="6" tint="-0.499984740745262"/>
      </bottom>
      <diagonal/>
    </border>
    <border>
      <left/>
      <right style="thin">
        <color theme="6"/>
      </right>
      <top style="thin">
        <color theme="6"/>
      </top>
      <bottom style="thin">
        <color theme="6" tint="-0.499984740745262"/>
      </bottom>
      <diagonal/>
    </border>
    <border>
      <left style="thin">
        <color theme="6"/>
      </left>
      <right style="thin">
        <color theme="6" tint="-0.499984740745262"/>
      </right>
      <top style="thin">
        <color theme="6"/>
      </top>
      <bottom style="thin">
        <color theme="6" tint="-0.499984740745262"/>
      </bottom>
      <diagonal/>
    </border>
    <border>
      <left style="thin">
        <color theme="6"/>
      </left>
      <right/>
      <top style="thin">
        <color theme="6" tint="-0.499984740745262"/>
      </top>
      <bottom style="thin">
        <color theme="6"/>
      </bottom>
      <diagonal/>
    </border>
    <border>
      <left/>
      <right/>
      <top style="thin">
        <color theme="6" tint="-0.499984740745262"/>
      </top>
      <bottom style="thin">
        <color theme="6"/>
      </bottom>
      <diagonal/>
    </border>
    <border>
      <left/>
      <right style="thin">
        <color theme="6"/>
      </right>
      <top style="thin">
        <color theme="6" tint="-0.499984740745262"/>
      </top>
      <bottom style="thin">
        <color theme="6"/>
      </bottom>
      <diagonal/>
    </border>
    <border>
      <left style="thin">
        <color theme="6"/>
      </left>
      <right/>
      <top style="thin">
        <color theme="6"/>
      </top>
      <bottom style="thin">
        <color theme="6"/>
      </bottom>
      <diagonal/>
    </border>
    <border>
      <left/>
      <right style="thin">
        <color theme="6"/>
      </right>
      <top style="thin">
        <color theme="6"/>
      </top>
      <bottom style="thin">
        <color theme="6"/>
      </bottom>
      <diagonal/>
    </border>
    <border>
      <left style="thin">
        <color theme="6" tint="-0.499984740745262"/>
      </left>
      <right style="thin">
        <color theme="6"/>
      </right>
      <top style="thin">
        <color theme="6"/>
      </top>
      <bottom style="thin">
        <color theme="6" tint="-0.499984740745262"/>
      </bottom>
      <diagonal/>
    </border>
    <border>
      <left style="thin">
        <color theme="6"/>
      </left>
      <right style="thin">
        <color theme="6"/>
      </right>
      <top style="thin">
        <color theme="6"/>
      </top>
      <bottom style="thin">
        <color theme="6" tint="-0.499984740745262"/>
      </bottom>
      <diagonal/>
    </border>
    <border>
      <left style="thin">
        <color theme="6" tint="-0.24994659260841701"/>
      </left>
      <right style="thin">
        <color theme="6" tint="-0.24994659260841701"/>
      </right>
      <top style="thin">
        <color theme="6" tint="-0.24994659260841701"/>
      </top>
      <bottom style="thin">
        <color theme="6" tint="-0.24994659260841701"/>
      </bottom>
      <diagonal/>
    </border>
    <border>
      <left style="thin">
        <color theme="6" tint="-0.499984740745262"/>
      </left>
      <right style="thin">
        <color theme="6" tint="-0.499984740745262"/>
      </right>
      <top style="thin">
        <color theme="6" tint="-0.499984740745262"/>
      </top>
      <bottom style="thin">
        <color theme="6" tint="-0.499984740745262"/>
      </bottom>
      <diagonal/>
    </border>
    <border>
      <left style="thin">
        <color theme="6" tint="-0.499984740745262"/>
      </left>
      <right style="thin">
        <color theme="6" tint="-0.499984740745262"/>
      </right>
      <top style="thin">
        <color theme="6" tint="-0.499984740745262"/>
      </top>
      <bottom style="thin">
        <color indexed="64"/>
      </bottom>
      <diagonal/>
    </border>
    <border>
      <left style="thin">
        <color theme="3"/>
      </left>
      <right style="thin">
        <color theme="3"/>
      </right>
      <top style="thin">
        <color theme="3"/>
      </top>
      <bottom/>
      <diagonal/>
    </border>
    <border>
      <left style="thin">
        <color indexed="64"/>
      </left>
      <right style="thin">
        <color indexed="64"/>
      </right>
      <top style="thin">
        <color theme="3"/>
      </top>
      <bottom/>
      <diagonal/>
    </border>
    <border>
      <left style="thin">
        <color indexed="64"/>
      </left>
      <right style="thin">
        <color indexed="64"/>
      </right>
      <top/>
      <bottom style="thin">
        <color theme="3"/>
      </bottom>
      <diagonal/>
    </border>
    <border>
      <left style="thin">
        <color indexed="64"/>
      </left>
      <right style="thin">
        <color indexed="64"/>
      </right>
      <top style="thin">
        <color theme="4"/>
      </top>
      <bottom/>
      <diagonal/>
    </border>
    <border>
      <left style="thin">
        <color indexed="64"/>
      </left>
      <right style="thin">
        <color indexed="64"/>
      </right>
      <top/>
      <bottom/>
      <diagonal/>
    </border>
    <border>
      <left style="thin">
        <color indexed="64"/>
      </left>
      <right style="thin">
        <color theme="3"/>
      </right>
      <top style="thin">
        <color theme="3"/>
      </top>
      <bottom/>
      <diagonal/>
    </border>
    <border>
      <left style="thin">
        <color theme="3"/>
      </left>
      <right style="thin">
        <color indexed="64"/>
      </right>
      <top style="thin">
        <color theme="3"/>
      </top>
      <bottom/>
      <diagonal/>
    </border>
    <border>
      <left style="thin">
        <color indexed="64"/>
      </left>
      <right/>
      <top style="thin">
        <color theme="3"/>
      </top>
      <bottom style="thin">
        <color theme="4"/>
      </bottom>
      <diagonal/>
    </border>
    <border>
      <left/>
      <right style="thin">
        <color indexed="64"/>
      </right>
      <top style="thin">
        <color theme="3"/>
      </top>
      <bottom style="thin">
        <color theme="4"/>
      </bottom>
      <diagonal/>
    </border>
    <border>
      <left style="thin">
        <color indexed="64"/>
      </left>
      <right/>
      <top style="thin">
        <color theme="4"/>
      </top>
      <bottom style="thin">
        <color theme="4"/>
      </bottom>
      <diagonal/>
    </border>
    <border>
      <left/>
      <right style="thin">
        <color indexed="64"/>
      </right>
      <top style="thin">
        <color theme="4"/>
      </top>
      <bottom style="thin">
        <color theme="4"/>
      </bottom>
      <diagonal/>
    </border>
    <border>
      <left style="thin">
        <color indexed="64"/>
      </left>
      <right/>
      <top style="thin">
        <color theme="4"/>
      </top>
      <bottom/>
      <diagonal/>
    </border>
    <border>
      <left/>
      <right style="thin">
        <color indexed="64"/>
      </right>
      <top style="thin">
        <color theme="4"/>
      </top>
      <bottom/>
      <diagonal/>
    </border>
    <border>
      <left style="thin">
        <color indexed="64"/>
      </left>
      <right/>
      <top/>
      <bottom style="thin">
        <color theme="4"/>
      </bottom>
      <diagonal/>
    </border>
    <border>
      <left/>
      <right style="thin">
        <color indexed="64"/>
      </right>
      <top/>
      <bottom style="thin">
        <color theme="4"/>
      </bottom>
      <diagonal/>
    </border>
    <border>
      <left style="thin">
        <color indexed="64"/>
      </left>
      <right/>
      <top style="thin">
        <color theme="4"/>
      </top>
      <bottom style="thin">
        <color theme="3"/>
      </bottom>
      <diagonal/>
    </border>
    <border>
      <left/>
      <right style="thin">
        <color indexed="64"/>
      </right>
      <top style="thin">
        <color theme="4"/>
      </top>
      <bottom style="thin">
        <color theme="3"/>
      </bottom>
      <diagonal/>
    </border>
    <border>
      <left style="thin">
        <color indexed="64"/>
      </left>
      <right/>
      <top style="thin">
        <color theme="4"/>
      </top>
      <bottom style="thin">
        <color indexed="64"/>
      </bottom>
      <diagonal/>
    </border>
    <border>
      <left/>
      <right/>
      <top style="thin">
        <color theme="4"/>
      </top>
      <bottom style="thin">
        <color indexed="64"/>
      </bottom>
      <diagonal/>
    </border>
    <border>
      <left/>
      <right style="thin">
        <color indexed="64"/>
      </right>
      <top style="thin">
        <color theme="4"/>
      </top>
      <bottom style="thin">
        <color indexed="64"/>
      </bottom>
      <diagonal/>
    </border>
    <border>
      <left/>
      <right style="thin">
        <color theme="6" tint="-0.499984740745262"/>
      </right>
      <top style="thin">
        <color theme="6" tint="-0.499984740745262"/>
      </top>
      <bottom style="thin">
        <color theme="6" tint="-0.499984740745262"/>
      </bottom>
      <diagonal/>
    </border>
    <border>
      <left style="thin">
        <color indexed="64"/>
      </left>
      <right style="thin">
        <color theme="6"/>
      </right>
      <top style="thin">
        <color indexed="64"/>
      </top>
      <bottom style="thin">
        <color indexed="64"/>
      </bottom>
      <diagonal/>
    </border>
    <border>
      <left style="thin">
        <color theme="6"/>
      </left>
      <right style="thin">
        <color theme="6"/>
      </right>
      <top style="thin">
        <color indexed="64"/>
      </top>
      <bottom style="thin">
        <color indexed="64"/>
      </bottom>
      <diagonal/>
    </border>
    <border>
      <left style="thin">
        <color theme="6"/>
      </left>
      <right style="thin">
        <color indexed="64"/>
      </right>
      <top style="thin">
        <color indexed="64"/>
      </top>
      <bottom style="thin">
        <color indexed="64"/>
      </bottom>
      <diagonal/>
    </border>
  </borders>
  <cellStyleXfs count="6">
    <xf numFmtId="0" fontId="0" fillId="0" borderId="0"/>
    <xf numFmtId="164" fontId="12" fillId="0" borderId="0" applyFont="0" applyFill="0" applyBorder="0" applyAlignment="0" applyProtection="0"/>
    <xf numFmtId="0" fontId="19" fillId="0" borderId="0" applyNumberFormat="0" applyFill="0" applyBorder="0" applyAlignment="0" applyProtection="0">
      <alignment vertical="top"/>
      <protection locked="0"/>
    </xf>
    <xf numFmtId="0" fontId="1" fillId="0" borderId="0"/>
    <xf numFmtId="0" fontId="1" fillId="0" borderId="0"/>
    <xf numFmtId="9" fontId="12" fillId="0" borderId="0" applyFont="0" applyFill="0" applyBorder="0" applyAlignment="0" applyProtection="0"/>
  </cellStyleXfs>
  <cellXfs count="416">
    <xf numFmtId="0" fontId="0" fillId="0" borderId="0" xfId="0"/>
    <xf numFmtId="0" fontId="14" fillId="2" borderId="0" xfId="0" applyFont="1" applyFill="1"/>
    <xf numFmtId="0" fontId="16" fillId="2" borderId="0" xfId="0" applyFont="1" applyFill="1"/>
    <xf numFmtId="0" fontId="14" fillId="2" borderId="0" xfId="0" applyFont="1" applyFill="1" applyAlignment="1">
      <alignment vertical="top" wrapText="1"/>
    </xf>
    <xf numFmtId="0" fontId="14" fillId="2" borderId="0" xfId="0" applyFont="1" applyFill="1" applyAlignment="1">
      <alignment vertical="top"/>
    </xf>
    <xf numFmtId="0" fontId="17" fillId="3" borderId="35" xfId="0" applyFont="1" applyFill="1" applyBorder="1" applyAlignment="1">
      <alignment vertical="top"/>
    </xf>
    <xf numFmtId="0" fontId="16" fillId="2" borderId="36" xfId="0" applyFont="1" applyFill="1" applyBorder="1" applyAlignment="1">
      <alignment vertical="top"/>
    </xf>
    <xf numFmtId="0" fontId="16" fillId="2" borderId="0" xfId="0" applyFont="1" applyFill="1" applyAlignment="1">
      <alignment horizontal="left" vertical="center" wrapText="1"/>
    </xf>
    <xf numFmtId="0" fontId="16" fillId="2" borderId="37" xfId="0" applyFont="1" applyFill="1" applyBorder="1" applyAlignment="1">
      <alignment vertical="top" wrapText="1"/>
    </xf>
    <xf numFmtId="0" fontId="16" fillId="2" borderId="0" xfId="0" applyFont="1" applyFill="1" applyAlignment="1">
      <alignment vertical="top" wrapText="1"/>
    </xf>
    <xf numFmtId="0" fontId="16" fillId="2" borderId="0" xfId="0" applyFont="1" applyFill="1" applyAlignment="1">
      <alignment vertical="top"/>
    </xf>
    <xf numFmtId="0" fontId="16" fillId="2" borderId="38" xfId="0" applyFont="1" applyFill="1" applyBorder="1" applyAlignment="1">
      <alignment vertical="top" wrapText="1"/>
    </xf>
    <xf numFmtId="0" fontId="16" fillId="2" borderId="36" xfId="0" applyFont="1" applyFill="1" applyBorder="1" applyAlignment="1">
      <alignment vertical="top" wrapText="1"/>
    </xf>
    <xf numFmtId="0" fontId="22" fillId="2" borderId="37" xfId="0" applyFont="1" applyFill="1" applyBorder="1" applyAlignment="1">
      <alignment vertical="top" wrapText="1"/>
    </xf>
    <xf numFmtId="0" fontId="17" fillId="3" borderId="1" xfId="0" applyFont="1" applyFill="1" applyBorder="1" applyAlignment="1">
      <alignment vertical="center" wrapText="1"/>
    </xf>
    <xf numFmtId="0" fontId="14" fillId="3" borderId="39" xfId="0" applyFont="1" applyFill="1" applyBorder="1"/>
    <xf numFmtId="0" fontId="14" fillId="3" borderId="2" xfId="0" applyFont="1" applyFill="1" applyBorder="1"/>
    <xf numFmtId="0" fontId="14" fillId="2" borderId="0" xfId="0" applyFont="1" applyFill="1" applyAlignment="1">
      <alignment wrapText="1"/>
    </xf>
    <xf numFmtId="0" fontId="16" fillId="2" borderId="40" xfId="0" applyFont="1" applyFill="1" applyBorder="1" applyAlignment="1">
      <alignment vertical="top"/>
    </xf>
    <xf numFmtId="0" fontId="16" fillId="2" borderId="0" xfId="0" applyFont="1" applyFill="1" applyAlignment="1">
      <alignment horizontal="left"/>
    </xf>
    <xf numFmtId="0" fontId="16" fillId="4" borderId="41" xfId="0" applyFont="1" applyFill="1" applyBorder="1" applyAlignment="1">
      <alignment horizontal="left" vertical="center"/>
    </xf>
    <xf numFmtId="0" fontId="24" fillId="2" borderId="0" xfId="0" applyFont="1" applyFill="1"/>
    <xf numFmtId="0" fontId="16" fillId="5" borderId="44" xfId="0" applyFont="1" applyFill="1" applyBorder="1" applyAlignment="1">
      <alignment horizontal="left" vertical="center"/>
    </xf>
    <xf numFmtId="0" fontId="16" fillId="2" borderId="0" xfId="0" applyFont="1" applyFill="1" applyAlignment="1">
      <alignment vertical="center"/>
    </xf>
    <xf numFmtId="164" fontId="2" fillId="5" borderId="7" xfId="0" applyNumberFormat="1" applyFont="1" applyFill="1" applyBorder="1" applyAlignment="1">
      <alignment horizontal="left" vertical="center"/>
    </xf>
    <xf numFmtId="0" fontId="2" fillId="5" borderId="8" xfId="0" applyFont="1" applyFill="1" applyBorder="1" applyAlignment="1">
      <alignment horizontal="left" vertical="center"/>
    </xf>
    <xf numFmtId="165" fontId="15" fillId="5" borderId="8" xfId="1" applyNumberFormat="1" applyFont="1" applyFill="1" applyBorder="1" applyAlignment="1" applyProtection="1">
      <alignment horizontal="left"/>
    </xf>
    <xf numFmtId="0" fontId="3" fillId="5" borderId="9" xfId="0" applyFont="1" applyFill="1" applyBorder="1" applyAlignment="1">
      <alignment horizontal="left"/>
    </xf>
    <xf numFmtId="0" fontId="16" fillId="0" borderId="47" xfId="0" applyFont="1" applyBorder="1" applyAlignment="1">
      <alignment horizontal="center" vertical="center"/>
    </xf>
    <xf numFmtId="0" fontId="17" fillId="2" borderId="0" xfId="0" applyFont="1" applyFill="1" applyAlignment="1">
      <alignment horizontal="center" vertical="center"/>
    </xf>
    <xf numFmtId="0" fontId="16" fillId="2" borderId="10" xfId="0" applyFont="1" applyFill="1" applyBorder="1" applyAlignment="1">
      <alignment horizontal="left" vertical="center"/>
    </xf>
    <xf numFmtId="0" fontId="16" fillId="2" borderId="11" xfId="0" applyFont="1" applyFill="1" applyBorder="1" applyAlignment="1">
      <alignment horizontal="left" vertical="center"/>
    </xf>
    <xf numFmtId="165" fontId="15" fillId="5" borderId="11" xfId="1" applyNumberFormat="1" applyFont="1" applyFill="1" applyBorder="1" applyAlignment="1" applyProtection="1">
      <alignment horizontal="left"/>
    </xf>
    <xf numFmtId="165" fontId="15" fillId="5" borderId="12" xfId="1" applyNumberFormat="1" applyFont="1" applyFill="1" applyBorder="1" applyAlignment="1" applyProtection="1">
      <alignment horizontal="left"/>
    </xf>
    <xf numFmtId="0" fontId="16" fillId="0" borderId="0" xfId="0" applyFont="1" applyAlignment="1">
      <alignment horizontal="center" vertical="center"/>
    </xf>
    <xf numFmtId="0" fontId="16" fillId="2" borderId="0" xfId="0" applyFont="1" applyFill="1" applyAlignment="1">
      <alignment horizontal="left" vertical="center"/>
    </xf>
    <xf numFmtId="0" fontId="16" fillId="2" borderId="13" xfId="0" applyFont="1" applyFill="1" applyBorder="1" applyAlignment="1">
      <alignment horizontal="left" vertical="center"/>
    </xf>
    <xf numFmtId="0" fontId="16" fillId="2" borderId="14" xfId="0" applyFont="1" applyFill="1" applyBorder="1" applyAlignment="1">
      <alignment horizontal="left" vertical="center"/>
    </xf>
    <xf numFmtId="165" fontId="15" fillId="5" borderId="14" xfId="1" applyNumberFormat="1" applyFont="1" applyFill="1" applyBorder="1" applyAlignment="1" applyProtection="1">
      <alignment horizontal="left"/>
    </xf>
    <xf numFmtId="165" fontId="15" fillId="5" borderId="15" xfId="1" applyNumberFormat="1" applyFont="1" applyFill="1" applyBorder="1" applyAlignment="1" applyProtection="1">
      <alignment horizontal="left"/>
    </xf>
    <xf numFmtId="0" fontId="25" fillId="2" borderId="51" xfId="0" applyFont="1" applyFill="1" applyBorder="1" applyAlignment="1">
      <alignment horizontal="center" vertical="center"/>
    </xf>
    <xf numFmtId="0" fontId="16" fillId="2" borderId="52" xfId="0" applyFont="1" applyFill="1" applyBorder="1" applyAlignment="1">
      <alignment horizontal="left" vertical="center"/>
    </xf>
    <xf numFmtId="166" fontId="15" fillId="5" borderId="14" xfId="1" applyNumberFormat="1" applyFont="1" applyFill="1" applyBorder="1" applyAlignment="1" applyProtection="1">
      <alignment horizontal="left"/>
    </xf>
    <xf numFmtId="166" fontId="15" fillId="5" borderId="15" xfId="1" applyNumberFormat="1" applyFont="1" applyFill="1" applyBorder="1" applyAlignment="1" applyProtection="1">
      <alignment horizontal="left"/>
    </xf>
    <xf numFmtId="0" fontId="25" fillId="2" borderId="54" xfId="0" applyFont="1" applyFill="1" applyBorder="1" applyAlignment="1">
      <alignment horizontal="center" vertical="center"/>
    </xf>
    <xf numFmtId="0" fontId="16" fillId="2" borderId="55" xfId="0" applyFont="1" applyFill="1" applyBorder="1" applyAlignment="1">
      <alignment horizontal="left" vertical="center"/>
    </xf>
    <xf numFmtId="166" fontId="15" fillId="6" borderId="17" xfId="1" applyNumberFormat="1" applyFont="1" applyFill="1" applyBorder="1" applyAlignment="1" applyProtection="1">
      <alignment horizontal="left"/>
    </xf>
    <xf numFmtId="166" fontId="15" fillId="5" borderId="18" xfId="1" applyNumberFormat="1" applyFont="1" applyFill="1" applyBorder="1" applyAlignment="1" applyProtection="1">
      <alignment horizontal="left"/>
    </xf>
    <xf numFmtId="0" fontId="26" fillId="2" borderId="0" xfId="0" applyFont="1" applyFill="1" applyAlignment="1">
      <alignment horizontal="center" vertical="center"/>
    </xf>
    <xf numFmtId="0" fontId="15" fillId="2" borderId="0" xfId="0" applyFont="1" applyFill="1" applyAlignment="1">
      <alignment horizontal="left"/>
    </xf>
    <xf numFmtId="0" fontId="16" fillId="2" borderId="13" xfId="0" applyFont="1" applyFill="1" applyBorder="1" applyAlignment="1">
      <alignment horizontal="left"/>
    </xf>
    <xf numFmtId="0" fontId="16" fillId="2" borderId="14" xfId="0" applyFont="1" applyFill="1" applyBorder="1" applyAlignment="1">
      <alignment horizontal="left"/>
    </xf>
    <xf numFmtId="1" fontId="16" fillId="4" borderId="14" xfId="0" applyNumberFormat="1" applyFont="1" applyFill="1" applyBorder="1" applyAlignment="1" applyProtection="1">
      <alignment horizontal="right"/>
      <protection locked="0"/>
    </xf>
    <xf numFmtId="0" fontId="16" fillId="2" borderId="15" xfId="0" applyFont="1" applyFill="1" applyBorder="1"/>
    <xf numFmtId="0" fontId="25" fillId="2" borderId="62" xfId="0" applyFont="1" applyFill="1" applyBorder="1" applyAlignment="1">
      <alignment horizontal="center" vertical="center"/>
    </xf>
    <xf numFmtId="0" fontId="16" fillId="2" borderId="63" xfId="0" applyFont="1" applyFill="1" applyBorder="1" applyAlignment="1">
      <alignment horizontal="left"/>
    </xf>
    <xf numFmtId="1" fontId="16" fillId="2" borderId="15" xfId="0" applyNumberFormat="1" applyFont="1" applyFill="1" applyBorder="1" applyAlignment="1">
      <alignment wrapText="1"/>
    </xf>
    <xf numFmtId="0" fontId="25" fillId="2" borderId="67" xfId="0" applyFont="1" applyFill="1" applyBorder="1" applyAlignment="1">
      <alignment horizontal="center" vertical="center"/>
    </xf>
    <xf numFmtId="0" fontId="25" fillId="2" borderId="68" xfId="0" applyFont="1" applyFill="1" applyBorder="1" applyAlignment="1">
      <alignment horizontal="center" vertical="center"/>
    </xf>
    <xf numFmtId="0" fontId="21" fillId="4" borderId="64" xfId="0" applyFont="1" applyFill="1" applyBorder="1" applyAlignment="1" applyProtection="1">
      <alignment horizontal="left"/>
      <protection locked="0"/>
    </xf>
    <xf numFmtId="0" fontId="21" fillId="4" borderId="65" xfId="0" applyFont="1" applyFill="1" applyBorder="1" applyAlignment="1" applyProtection="1">
      <alignment horizontal="left"/>
      <protection locked="0"/>
    </xf>
    <xf numFmtId="0" fontId="21" fillId="4" borderId="66" xfId="0" applyFont="1" applyFill="1" applyBorder="1" applyAlignment="1" applyProtection="1">
      <alignment horizontal="left"/>
      <protection locked="0"/>
    </xf>
    <xf numFmtId="165" fontId="16" fillId="5" borderId="14" xfId="1" applyNumberFormat="1" applyFont="1" applyFill="1" applyBorder="1" applyAlignment="1" applyProtection="1">
      <alignment horizontal="left"/>
    </xf>
    <xf numFmtId="165" fontId="16" fillId="5" borderId="15" xfId="1" applyNumberFormat="1" applyFont="1" applyFill="1" applyBorder="1" applyAlignment="1" applyProtection="1">
      <alignment horizontal="left"/>
    </xf>
    <xf numFmtId="0" fontId="25" fillId="2" borderId="69" xfId="0" applyFont="1" applyFill="1" applyBorder="1" applyAlignment="1">
      <alignment horizontal="center" vertical="center"/>
    </xf>
    <xf numFmtId="0" fontId="16" fillId="0" borderId="63" xfId="0" applyFont="1" applyBorder="1" applyAlignment="1">
      <alignment horizontal="left"/>
    </xf>
    <xf numFmtId="0" fontId="16" fillId="0" borderId="13" xfId="0" applyFont="1" applyBorder="1" applyAlignment="1">
      <alignment horizontal="left"/>
    </xf>
    <xf numFmtId="0" fontId="16" fillId="0" borderId="14" xfId="0" applyFont="1" applyBorder="1" applyAlignment="1">
      <alignment horizontal="left"/>
    </xf>
    <xf numFmtId="0" fontId="16" fillId="2" borderId="59" xfId="0" applyFont="1" applyFill="1" applyBorder="1" applyAlignment="1">
      <alignment horizontal="left" vertical="center"/>
    </xf>
    <xf numFmtId="165" fontId="16" fillId="0" borderId="14" xfId="1" applyNumberFormat="1" applyFont="1" applyFill="1" applyBorder="1" applyAlignment="1" applyProtection="1">
      <alignment horizontal="right" vertical="center"/>
    </xf>
    <xf numFmtId="0" fontId="15" fillId="2" borderId="16" xfId="0" applyFont="1" applyFill="1" applyBorder="1" applyAlignment="1">
      <alignment horizontal="left"/>
    </xf>
    <xf numFmtId="0" fontId="15" fillId="2" borderId="17" xfId="0" applyFont="1" applyFill="1" applyBorder="1" applyAlignment="1">
      <alignment horizontal="left"/>
    </xf>
    <xf numFmtId="165" fontId="15" fillId="5" borderId="17" xfId="1" applyNumberFormat="1" applyFont="1" applyFill="1" applyBorder="1" applyAlignment="1" applyProtection="1">
      <alignment horizontal="left"/>
    </xf>
    <xf numFmtId="165" fontId="15" fillId="5" borderId="18" xfId="1" applyNumberFormat="1" applyFont="1" applyFill="1" applyBorder="1" applyAlignment="1" applyProtection="1">
      <alignment horizontal="left"/>
    </xf>
    <xf numFmtId="0" fontId="16" fillId="2" borderId="64" xfId="0" applyFont="1" applyFill="1" applyBorder="1" applyAlignment="1">
      <alignment horizontal="left" vertical="center"/>
    </xf>
    <xf numFmtId="165" fontId="16" fillId="4" borderId="14" xfId="1" applyNumberFormat="1" applyFont="1" applyFill="1" applyBorder="1" applyAlignment="1" applyProtection="1">
      <alignment horizontal="right" vertical="center"/>
      <protection locked="0"/>
    </xf>
    <xf numFmtId="0" fontId="16" fillId="2" borderId="70" xfId="0" applyFont="1" applyFill="1" applyBorder="1" applyAlignment="1">
      <alignment horizontal="left" vertical="center"/>
    </xf>
    <xf numFmtId="165" fontId="16" fillId="4" borderId="20" xfId="1" applyNumberFormat="1" applyFont="1" applyFill="1" applyBorder="1" applyAlignment="1" applyProtection="1">
      <alignment horizontal="right" vertical="center"/>
      <protection locked="0"/>
    </xf>
    <xf numFmtId="0" fontId="16" fillId="0" borderId="70" xfId="0" applyFont="1" applyBorder="1" applyAlignment="1">
      <alignment horizontal="left" vertical="center"/>
    </xf>
    <xf numFmtId="165" fontId="15" fillId="5" borderId="15" xfId="0" applyNumberFormat="1" applyFont="1" applyFill="1" applyBorder="1" applyAlignment="1">
      <alignment vertical="top" wrapText="1"/>
    </xf>
    <xf numFmtId="165" fontId="16" fillId="4" borderId="14" xfId="1" applyNumberFormat="1" applyFont="1" applyFill="1" applyBorder="1" applyAlignment="1" applyProtection="1">
      <alignment vertical="center"/>
      <protection locked="0"/>
    </xf>
    <xf numFmtId="167" fontId="15" fillId="5" borderId="18" xfId="5" applyNumberFormat="1" applyFont="1" applyFill="1" applyBorder="1" applyAlignment="1" applyProtection="1">
      <alignment vertical="top" wrapText="1"/>
    </xf>
    <xf numFmtId="0" fontId="25" fillId="2" borderId="81" xfId="0" applyFont="1" applyFill="1" applyBorder="1" applyAlignment="1">
      <alignment horizontal="center" vertical="center"/>
    </xf>
    <xf numFmtId="0" fontId="16" fillId="2" borderId="82" xfId="0" applyFont="1" applyFill="1" applyBorder="1" applyAlignment="1">
      <alignment horizontal="left" vertical="center"/>
    </xf>
    <xf numFmtId="0" fontId="27" fillId="2" borderId="0" xfId="0" applyFont="1" applyFill="1" applyAlignment="1">
      <alignment vertical="center"/>
    </xf>
    <xf numFmtId="0" fontId="16" fillId="2" borderId="0" xfId="0" applyFont="1" applyFill="1" applyAlignment="1">
      <alignment horizontal="center"/>
    </xf>
    <xf numFmtId="0" fontId="16" fillId="2" borderId="0" xfId="0" applyFont="1" applyFill="1" applyAlignment="1">
      <alignment vertical="center" wrapText="1"/>
    </xf>
    <xf numFmtId="0" fontId="16" fillId="2" borderId="1" xfId="0" applyFont="1" applyFill="1" applyBorder="1" applyAlignment="1">
      <alignment wrapText="1"/>
    </xf>
    <xf numFmtId="0" fontId="16" fillId="2" borderId="2" xfId="0" applyFont="1" applyFill="1" applyBorder="1" applyAlignment="1">
      <alignment horizontal="left" wrapText="1"/>
    </xf>
    <xf numFmtId="0" fontId="1" fillId="2" borderId="14" xfId="0" applyFont="1" applyFill="1" applyBorder="1" applyAlignment="1">
      <alignment vertical="center" wrapText="1"/>
    </xf>
    <xf numFmtId="0" fontId="16" fillId="2" borderId="14" xfId="0" applyFont="1" applyFill="1" applyBorder="1" applyAlignment="1">
      <alignment vertical="center" wrapText="1"/>
    </xf>
    <xf numFmtId="0" fontId="16" fillId="2" borderId="2" xfId="0" applyFont="1" applyFill="1" applyBorder="1" applyAlignment="1">
      <alignment vertical="center" wrapText="1"/>
    </xf>
    <xf numFmtId="0" fontId="1" fillId="2" borderId="1" xfId="0" applyFont="1" applyFill="1" applyBorder="1" applyAlignment="1">
      <alignment vertical="top" wrapText="1"/>
    </xf>
    <xf numFmtId="0" fontId="1" fillId="2" borderId="14" xfId="0" applyFont="1" applyFill="1" applyBorder="1" applyAlignment="1">
      <alignment horizontal="left" vertical="top" wrapText="1"/>
    </xf>
    <xf numFmtId="165" fontId="16" fillId="4" borderId="27" xfId="1" applyNumberFormat="1" applyFont="1" applyFill="1" applyBorder="1" applyAlignment="1" applyProtection="1">
      <alignment horizontal="left"/>
      <protection locked="0"/>
    </xf>
    <xf numFmtId="165" fontId="16" fillId="0" borderId="14" xfId="1" applyNumberFormat="1" applyFont="1" applyFill="1" applyBorder="1" applyAlignment="1" applyProtection="1"/>
    <xf numFmtId="165" fontId="16" fillId="0" borderId="2" xfId="1" applyNumberFormat="1" applyFont="1" applyFill="1" applyBorder="1" applyAlignment="1" applyProtection="1"/>
    <xf numFmtId="0" fontId="16" fillId="0" borderId="14" xfId="0" applyFont="1" applyBorder="1" applyAlignment="1">
      <alignment horizontal="left" vertical="center"/>
    </xf>
    <xf numFmtId="168" fontId="16" fillId="4" borderId="14" xfId="0" applyNumberFormat="1" applyFont="1" applyFill="1" applyBorder="1" applyAlignment="1" applyProtection="1">
      <alignment horizontal="center" vertical="center"/>
      <protection locked="0"/>
    </xf>
    <xf numFmtId="165" fontId="16" fillId="0" borderId="14" xfId="1" applyNumberFormat="1" applyFont="1" applyFill="1" applyBorder="1" applyAlignment="1" applyProtection="1">
      <alignment vertical="center"/>
    </xf>
    <xf numFmtId="0" fontId="16" fillId="2" borderId="14" xfId="0" applyFont="1" applyFill="1" applyBorder="1"/>
    <xf numFmtId="165" fontId="16" fillId="4" borderId="14" xfId="1" applyNumberFormat="1" applyFont="1" applyFill="1" applyBorder="1" applyAlignment="1" applyProtection="1">
      <alignment horizontal="left"/>
      <protection locked="0"/>
    </xf>
    <xf numFmtId="0" fontId="19" fillId="0" borderId="0" xfId="2" applyAlignment="1" applyProtection="1"/>
    <xf numFmtId="0" fontId="22" fillId="2" borderId="0" xfId="0" applyFont="1" applyFill="1"/>
    <xf numFmtId="0" fontId="16" fillId="0" borderId="0" xfId="0" applyFont="1"/>
    <xf numFmtId="0" fontId="1" fillId="2" borderId="14" xfId="0" applyFont="1" applyFill="1" applyBorder="1" applyAlignment="1">
      <alignment vertical="center"/>
    </xf>
    <xf numFmtId="0" fontId="16" fillId="2" borderId="14" xfId="0" applyFont="1" applyFill="1" applyBorder="1" applyAlignment="1">
      <alignment wrapText="1"/>
    </xf>
    <xf numFmtId="0" fontId="16" fillId="2" borderId="2" xfId="0" applyFont="1" applyFill="1" applyBorder="1" applyAlignment="1">
      <alignment vertical="center"/>
    </xf>
    <xf numFmtId="165" fontId="16" fillId="4" borderId="14" xfId="1" applyNumberFormat="1" applyFont="1" applyFill="1" applyBorder="1" applyAlignment="1" applyProtection="1">
      <protection locked="0"/>
    </xf>
    <xf numFmtId="0" fontId="16" fillId="4" borderId="84" xfId="0" applyFont="1" applyFill="1" applyBorder="1" applyAlignment="1" applyProtection="1">
      <alignment horizontal="center" vertical="center"/>
      <protection locked="0"/>
    </xf>
    <xf numFmtId="1" fontId="16" fillId="0" borderId="14" xfId="0" applyNumberFormat="1" applyFont="1" applyBorder="1" applyAlignment="1">
      <alignment vertical="center"/>
    </xf>
    <xf numFmtId="0" fontId="16" fillId="4" borderId="85" xfId="0" applyFont="1" applyFill="1" applyBorder="1" applyAlignment="1" applyProtection="1">
      <alignment horizontal="center" vertical="center"/>
      <protection locked="0"/>
    </xf>
    <xf numFmtId="0" fontId="20" fillId="2" borderId="0" xfId="2" applyFont="1" applyFill="1" applyBorder="1" applyAlignment="1" applyProtection="1"/>
    <xf numFmtId="0" fontId="16" fillId="2" borderId="0" xfId="0" applyFont="1" applyFill="1" applyAlignment="1">
      <alignment horizontal="center" vertical="center"/>
    </xf>
    <xf numFmtId="0" fontId="20" fillId="2" borderId="0" xfId="2" applyFont="1" applyFill="1" applyBorder="1" applyAlignment="1" applyProtection="1">
      <alignment horizontal="left"/>
      <protection locked="0"/>
    </xf>
    <xf numFmtId="0" fontId="16" fillId="2" borderId="0" xfId="0" applyFont="1" applyFill="1" applyAlignment="1">
      <alignment wrapText="1"/>
    </xf>
    <xf numFmtId="165" fontId="16" fillId="4" borderId="14" xfId="1" applyNumberFormat="1" applyFont="1" applyFill="1" applyBorder="1" applyAlignment="1" applyProtection="1">
      <alignment horizontal="left" wrapText="1"/>
      <protection locked="0"/>
    </xf>
    <xf numFmtId="165" fontId="16" fillId="0" borderId="2" xfId="1" applyNumberFormat="1" applyFont="1" applyFill="1" applyBorder="1" applyAlignment="1" applyProtection="1">
      <alignment wrapText="1"/>
    </xf>
    <xf numFmtId="0" fontId="15" fillId="2" borderId="1" xfId="0" applyFont="1" applyFill="1" applyBorder="1" applyAlignment="1">
      <alignment vertical="top"/>
    </xf>
    <xf numFmtId="0" fontId="15" fillId="2" borderId="19" xfId="0" applyFont="1" applyFill="1" applyBorder="1" applyAlignment="1">
      <alignment vertical="top"/>
    </xf>
    <xf numFmtId="0" fontId="28" fillId="2" borderId="0" xfId="0" applyFont="1" applyFill="1" applyAlignment="1">
      <alignment horizontal="center" vertical="center"/>
    </xf>
    <xf numFmtId="164" fontId="15" fillId="2" borderId="0" xfId="0" applyNumberFormat="1" applyFont="1" applyFill="1" applyAlignment="1">
      <alignment horizontal="left"/>
    </xf>
    <xf numFmtId="165" fontId="15" fillId="2" borderId="0" xfId="0" applyNumberFormat="1" applyFont="1" applyFill="1" applyAlignment="1">
      <alignment horizontal="left"/>
    </xf>
    <xf numFmtId="0" fontId="29" fillId="2" borderId="14" xfId="0" applyFont="1" applyFill="1" applyBorder="1" applyAlignment="1">
      <alignment horizontal="center" vertical="center"/>
    </xf>
    <xf numFmtId="0" fontId="16" fillId="2" borderId="14" xfId="0" applyFont="1" applyFill="1" applyBorder="1" applyAlignment="1">
      <alignment horizontal="left" vertical="center" wrapText="1"/>
    </xf>
    <xf numFmtId="0" fontId="16" fillId="4" borderId="14" xfId="0" applyFont="1" applyFill="1" applyBorder="1" applyAlignment="1" applyProtection="1">
      <alignment vertical="center"/>
      <protection locked="0"/>
    </xf>
    <xf numFmtId="0" fontId="15" fillId="2" borderId="0" xfId="0" applyFont="1" applyFill="1" applyAlignment="1">
      <alignment vertical="center"/>
    </xf>
    <xf numFmtId="0" fontId="15" fillId="2" borderId="0" xfId="0" applyFont="1" applyFill="1"/>
    <xf numFmtId="0" fontId="29" fillId="0" borderId="14" xfId="0" applyFont="1" applyBorder="1" applyAlignment="1">
      <alignment horizontal="center" vertical="center"/>
    </xf>
    <xf numFmtId="0" fontId="16" fillId="0" borderId="14" xfId="0" applyFont="1" applyBorder="1" applyAlignment="1">
      <alignment horizontal="left" vertical="center" wrapText="1"/>
    </xf>
    <xf numFmtId="0" fontId="16" fillId="2" borderId="0" xfId="0" applyFont="1" applyFill="1" applyAlignment="1">
      <alignment horizontal="center" vertical="center" wrapText="1"/>
    </xf>
    <xf numFmtId="9" fontId="16" fillId="2" borderId="0" xfId="5" applyFont="1" applyFill="1" applyBorder="1" applyAlignment="1" applyProtection="1">
      <alignment horizontal="center" vertical="center"/>
    </xf>
    <xf numFmtId="0" fontId="28" fillId="2" borderId="0" xfId="0" applyFont="1" applyFill="1" applyAlignment="1">
      <alignment horizontal="left" vertical="center"/>
    </xf>
    <xf numFmtId="0" fontId="30" fillId="2" borderId="0" xfId="0" applyFont="1" applyFill="1" applyAlignment="1">
      <alignment vertical="center"/>
    </xf>
    <xf numFmtId="0" fontId="31" fillId="2" borderId="0" xfId="0" applyFont="1" applyFill="1" applyAlignment="1">
      <alignment horizontal="center" vertical="center"/>
    </xf>
    <xf numFmtId="0" fontId="31" fillId="2" borderId="0" xfId="0" applyFont="1" applyFill="1" applyAlignment="1">
      <alignment vertical="center"/>
    </xf>
    <xf numFmtId="0" fontId="32" fillId="2" borderId="0" xfId="0" applyFont="1" applyFill="1" applyAlignment="1">
      <alignment vertical="center"/>
    </xf>
    <xf numFmtId="0" fontId="15" fillId="2" borderId="0" xfId="0" applyFont="1" applyFill="1" applyAlignment="1">
      <alignment horizontal="center" vertical="center"/>
    </xf>
    <xf numFmtId="0" fontId="29" fillId="2" borderId="86" xfId="0" applyFont="1" applyFill="1" applyBorder="1" applyAlignment="1">
      <alignment horizontal="center" vertical="center"/>
    </xf>
    <xf numFmtId="0" fontId="16" fillId="2" borderId="87" xfId="0" applyFont="1" applyFill="1" applyBorder="1" applyAlignment="1">
      <alignment vertical="center"/>
    </xf>
    <xf numFmtId="0" fontId="16" fillId="4" borderId="88" xfId="0" applyFont="1" applyFill="1" applyBorder="1" applyAlignment="1" applyProtection="1">
      <alignment horizontal="center" vertical="center"/>
      <protection locked="0"/>
    </xf>
    <xf numFmtId="0" fontId="16" fillId="2" borderId="89" xfId="0" applyFont="1" applyFill="1" applyBorder="1" applyAlignment="1">
      <alignment horizontal="center" vertical="center"/>
    </xf>
    <xf numFmtId="0" fontId="16" fillId="4" borderId="90" xfId="0" applyFont="1" applyFill="1" applyBorder="1" applyAlignment="1" applyProtection="1">
      <alignment vertical="center"/>
      <protection locked="0"/>
    </xf>
    <xf numFmtId="0" fontId="29" fillId="2" borderId="0" xfId="0" applyFont="1" applyFill="1" applyAlignment="1">
      <alignment horizontal="center" vertical="center"/>
    </xf>
    <xf numFmtId="0" fontId="16" fillId="4" borderId="91" xfId="0" applyFont="1" applyFill="1" applyBorder="1" applyAlignment="1" applyProtection="1">
      <alignment vertical="center"/>
      <protection locked="0"/>
    </xf>
    <xf numFmtId="0" fontId="16" fillId="4" borderId="92" xfId="0" applyFont="1" applyFill="1" applyBorder="1" applyAlignment="1" applyProtection="1">
      <alignment vertical="center"/>
      <protection locked="0"/>
    </xf>
    <xf numFmtId="0" fontId="16" fillId="2" borderId="14" xfId="0" applyFont="1" applyFill="1" applyBorder="1" applyAlignment="1">
      <alignment vertical="center"/>
    </xf>
    <xf numFmtId="0" fontId="16" fillId="7" borderId="2" xfId="0" applyFont="1" applyFill="1" applyBorder="1" applyAlignment="1" applyProtection="1">
      <alignment vertical="center"/>
      <protection locked="0"/>
    </xf>
    <xf numFmtId="0" fontId="16" fillId="0" borderId="0" xfId="0" applyFont="1" applyAlignment="1">
      <alignment vertical="center"/>
    </xf>
    <xf numFmtId="0" fontId="1" fillId="0" borderId="0" xfId="0" applyFont="1" applyAlignment="1">
      <alignment vertical="center"/>
    </xf>
    <xf numFmtId="0" fontId="22" fillId="0" borderId="0" xfId="0" applyFont="1" applyAlignment="1">
      <alignment vertical="center"/>
    </xf>
    <xf numFmtId="0" fontId="16" fillId="2" borderId="93" xfId="0" applyFont="1" applyFill="1" applyBorder="1"/>
    <xf numFmtId="49" fontId="16" fillId="0" borderId="0" xfId="0" applyNumberFormat="1" applyFont="1" applyAlignment="1">
      <alignment vertical="center"/>
    </xf>
    <xf numFmtId="0" fontId="29" fillId="2" borderId="94" xfId="0" applyFont="1" applyFill="1" applyBorder="1" applyAlignment="1">
      <alignment horizontal="center" vertical="center"/>
    </xf>
    <xf numFmtId="1" fontId="16" fillId="0" borderId="14" xfId="0" applyNumberFormat="1" applyFont="1" applyBorder="1"/>
    <xf numFmtId="0" fontId="1" fillId="0" borderId="14" xfId="0" applyFont="1" applyBorder="1" applyAlignment="1">
      <alignment vertical="center"/>
    </xf>
    <xf numFmtId="9" fontId="16" fillId="0" borderId="14" xfId="5" applyFont="1" applyFill="1" applyBorder="1" applyAlignment="1" applyProtection="1">
      <alignment horizontal="center" vertical="center"/>
    </xf>
    <xf numFmtId="0" fontId="16" fillId="0" borderId="0" xfId="0" applyFont="1" applyAlignment="1">
      <alignment horizontal="center"/>
    </xf>
    <xf numFmtId="0" fontId="30" fillId="2" borderId="0" xfId="0" applyFont="1" applyFill="1"/>
    <xf numFmtId="0" fontId="33" fillId="2" borderId="0" xfId="0" applyFont="1" applyFill="1"/>
    <xf numFmtId="0" fontId="33" fillId="2" borderId="0" xfId="0" applyFont="1" applyFill="1" applyAlignment="1">
      <alignment horizontal="left"/>
    </xf>
    <xf numFmtId="0" fontId="16" fillId="2" borderId="95" xfId="0" applyFont="1" applyFill="1" applyBorder="1" applyAlignment="1">
      <alignment horizontal="left" vertical="center"/>
    </xf>
    <xf numFmtId="0" fontId="16" fillId="4" borderId="96" xfId="0" applyFont="1" applyFill="1" applyBorder="1" applyAlignment="1" applyProtection="1">
      <alignment horizontal="center" vertical="center"/>
      <protection locked="0"/>
    </xf>
    <xf numFmtId="0" fontId="16" fillId="2" borderId="97" xfId="0" applyFont="1" applyFill="1" applyBorder="1" applyAlignment="1">
      <alignment horizontal="left" vertical="center"/>
    </xf>
    <xf numFmtId="0" fontId="16" fillId="4" borderId="98" xfId="0" applyFont="1" applyFill="1" applyBorder="1" applyAlignment="1" applyProtection="1">
      <alignment horizontal="center" vertical="center"/>
      <protection locked="0"/>
    </xf>
    <xf numFmtId="0" fontId="16" fillId="2" borderId="14" xfId="0" applyFont="1" applyFill="1" applyBorder="1" applyAlignment="1">
      <alignment horizontal="center" vertical="center"/>
    </xf>
    <xf numFmtId="0" fontId="16" fillId="4" borderId="101" xfId="0" applyFont="1" applyFill="1" applyBorder="1" applyAlignment="1" applyProtection="1">
      <alignment horizontal="center" vertical="center"/>
      <protection locked="0"/>
    </xf>
    <xf numFmtId="0" fontId="16" fillId="5" borderId="96" xfId="0" applyFont="1" applyFill="1" applyBorder="1" applyAlignment="1">
      <alignment horizontal="center" vertical="center"/>
    </xf>
    <xf numFmtId="169" fontId="16" fillId="5" borderId="106" xfId="0" applyNumberFormat="1" applyFont="1" applyFill="1" applyBorder="1" applyAlignment="1">
      <alignment horizontal="center" vertical="center" wrapText="1"/>
    </xf>
    <xf numFmtId="0" fontId="16" fillId="2" borderId="95" xfId="0" applyFont="1" applyFill="1" applyBorder="1" applyAlignment="1">
      <alignment vertical="center"/>
    </xf>
    <xf numFmtId="0" fontId="16" fillId="2" borderId="107" xfId="0" applyFont="1" applyFill="1" applyBorder="1" applyAlignment="1">
      <alignment vertical="center"/>
    </xf>
    <xf numFmtId="0" fontId="16" fillId="2" borderId="108" xfId="0" applyFont="1" applyFill="1" applyBorder="1" applyAlignment="1">
      <alignment vertical="center"/>
    </xf>
    <xf numFmtId="0" fontId="16" fillId="2" borderId="109" xfId="0" applyFont="1" applyFill="1" applyBorder="1" applyAlignment="1">
      <alignment vertical="center"/>
    </xf>
    <xf numFmtId="170" fontId="16" fillId="5" borderId="96" xfId="1" applyNumberFormat="1" applyFont="1" applyFill="1" applyBorder="1" applyAlignment="1" applyProtection="1">
      <alignment horizontal="center" vertical="center"/>
    </xf>
    <xf numFmtId="0" fontId="1" fillId="2" borderId="0" xfId="0" applyFont="1" applyFill="1" applyAlignment="1">
      <alignment horizontal="left" vertical="center"/>
    </xf>
    <xf numFmtId="0" fontId="16" fillId="2" borderId="97" xfId="0" applyFont="1" applyFill="1" applyBorder="1" applyAlignment="1">
      <alignment vertical="center"/>
    </xf>
    <xf numFmtId="0" fontId="16" fillId="2" borderId="110" xfId="0" applyFont="1" applyFill="1" applyBorder="1" applyAlignment="1">
      <alignment vertical="center"/>
    </xf>
    <xf numFmtId="0" fontId="16" fillId="2" borderId="89" xfId="0" applyFont="1" applyFill="1" applyBorder="1" applyAlignment="1">
      <alignment vertical="center"/>
    </xf>
    <xf numFmtId="0" fontId="16" fillId="2" borderId="111" xfId="0" applyFont="1" applyFill="1" applyBorder="1" applyAlignment="1">
      <alignment vertical="center"/>
    </xf>
    <xf numFmtId="170" fontId="16" fillId="5" borderId="98" xfId="1" applyNumberFormat="1" applyFont="1" applyFill="1" applyBorder="1" applyAlignment="1" applyProtection="1">
      <alignment horizontal="center" vertical="center"/>
    </xf>
    <xf numFmtId="170" fontId="16" fillId="5" borderId="106" xfId="1" applyNumberFormat="1" applyFont="1" applyFill="1" applyBorder="1" applyAlignment="1" applyProtection="1">
      <alignment horizontal="center" vertical="center"/>
    </xf>
    <xf numFmtId="0" fontId="21" fillId="2" borderId="0" xfId="0" applyFont="1" applyFill="1" applyAlignment="1">
      <alignment vertical="center"/>
    </xf>
    <xf numFmtId="0" fontId="20" fillId="2" borderId="0" xfId="2" applyFont="1" applyFill="1" applyAlignment="1" applyProtection="1"/>
    <xf numFmtId="171" fontId="16" fillId="2" borderId="0" xfId="0" applyNumberFormat="1" applyFont="1" applyFill="1"/>
    <xf numFmtId="172" fontId="16" fillId="2" borderId="0" xfId="0" applyNumberFormat="1" applyFont="1" applyFill="1"/>
    <xf numFmtId="173" fontId="16" fillId="2" borderId="0" xfId="0" applyNumberFormat="1" applyFont="1" applyFill="1"/>
    <xf numFmtId="0" fontId="28" fillId="2" borderId="114" xfId="0" applyFont="1" applyFill="1" applyBorder="1" applyAlignment="1">
      <alignment horizontal="left" vertical="center"/>
    </xf>
    <xf numFmtId="0" fontId="29" fillId="2" borderId="115" xfId="0" applyFont="1" applyFill="1" applyBorder="1" applyAlignment="1">
      <alignment horizontal="center" vertical="center"/>
    </xf>
    <xf numFmtId="0" fontId="16" fillId="2" borderId="115" xfId="0" applyFont="1" applyFill="1" applyBorder="1" applyAlignment="1">
      <alignment vertical="center" wrapText="1"/>
    </xf>
    <xf numFmtId="0" fontId="16" fillId="4" borderId="115" xfId="0" applyFont="1" applyFill="1" applyBorder="1" applyAlignment="1" applyProtection="1">
      <alignment horizontal="center" vertical="center"/>
      <protection locked="0"/>
    </xf>
    <xf numFmtId="0" fontId="16" fillId="2" borderId="115" xfId="0" applyFont="1" applyFill="1" applyBorder="1" applyAlignment="1">
      <alignment horizontal="left" vertical="center" wrapText="1"/>
    </xf>
    <xf numFmtId="0" fontId="29" fillId="2" borderId="116" xfId="0" applyFont="1" applyFill="1" applyBorder="1" applyAlignment="1">
      <alignment horizontal="center" vertical="center"/>
    </xf>
    <xf numFmtId="0" fontId="15" fillId="2" borderId="116" xfId="0" applyFont="1" applyFill="1" applyBorder="1" applyAlignment="1">
      <alignment vertical="center" wrapText="1"/>
    </xf>
    <xf numFmtId="2" fontId="15" fillId="2" borderId="116" xfId="0" applyNumberFormat="1" applyFont="1" applyFill="1" applyBorder="1" applyAlignment="1">
      <alignment vertical="center"/>
    </xf>
    <xf numFmtId="0" fontId="16" fillId="2" borderId="116" xfId="0" applyFont="1" applyFill="1" applyBorder="1" applyAlignment="1">
      <alignment vertical="center"/>
    </xf>
    <xf numFmtId="0" fontId="16" fillId="2" borderId="14" xfId="0" applyFont="1" applyFill="1" applyBorder="1" applyAlignment="1">
      <alignment horizontal="center" wrapText="1"/>
    </xf>
    <xf numFmtId="0" fontId="16" fillId="4" borderId="14" xfId="0" applyFont="1" applyFill="1" applyBorder="1" applyAlignment="1" applyProtection="1">
      <alignment horizontal="center" vertical="center"/>
      <protection locked="0"/>
    </xf>
    <xf numFmtId="0" fontId="1" fillId="2" borderId="2" xfId="0" applyFont="1" applyFill="1" applyBorder="1" applyAlignment="1">
      <alignment horizontal="center"/>
    </xf>
    <xf numFmtId="3" fontId="1" fillId="2" borderId="1" xfId="1" quotePrefix="1" applyNumberFormat="1" applyFont="1" applyFill="1" applyBorder="1" applyAlignment="1" applyProtection="1">
      <alignment horizontal="center"/>
    </xf>
    <xf numFmtId="4" fontId="1" fillId="0" borderId="14" xfId="4" applyNumberFormat="1" applyBorder="1"/>
    <xf numFmtId="0" fontId="1" fillId="0" borderId="0" xfId="4"/>
    <xf numFmtId="3" fontId="1" fillId="2" borderId="1" xfId="1" applyNumberFormat="1" applyFont="1" applyFill="1" applyBorder="1" applyAlignment="1" applyProtection="1">
      <alignment horizontal="center"/>
    </xf>
    <xf numFmtId="0" fontId="34" fillId="2" borderId="0" xfId="0" applyFont="1" applyFill="1"/>
    <xf numFmtId="0" fontId="1" fillId="2" borderId="14" xfId="0" applyFont="1" applyFill="1" applyBorder="1" applyAlignment="1">
      <alignment horizontal="center"/>
    </xf>
    <xf numFmtId="3" fontId="1" fillId="0" borderId="14" xfId="1" quotePrefix="1" applyNumberFormat="1" applyFont="1" applyFill="1" applyBorder="1" applyAlignment="1" applyProtection="1">
      <alignment horizontal="center"/>
    </xf>
    <xf numFmtId="0" fontId="34" fillId="2" borderId="0" xfId="0" applyFont="1" applyFill="1" applyAlignment="1">
      <alignment vertical="top"/>
    </xf>
    <xf numFmtId="0" fontId="1" fillId="0" borderId="14" xfId="0" applyFont="1" applyBorder="1" applyAlignment="1">
      <alignment horizontal="center"/>
    </xf>
    <xf numFmtId="0" fontId="6" fillId="0" borderId="1" xfId="4" applyFont="1" applyBorder="1"/>
    <xf numFmtId="4" fontId="6" fillId="0" borderId="19" xfId="4" applyNumberFormat="1" applyFont="1" applyBorder="1"/>
    <xf numFmtId="0" fontId="6" fillId="0" borderId="2" xfId="4" applyFont="1" applyBorder="1"/>
    <xf numFmtId="0" fontId="15" fillId="2" borderId="28" xfId="0" applyFont="1" applyFill="1" applyBorder="1"/>
    <xf numFmtId="0" fontId="16" fillId="2" borderId="29" xfId="0" applyFont="1" applyFill="1" applyBorder="1"/>
    <xf numFmtId="0" fontId="16" fillId="2" borderId="30" xfId="0" applyFont="1" applyFill="1" applyBorder="1"/>
    <xf numFmtId="0" fontId="21" fillId="2" borderId="31" xfId="0" applyFont="1" applyFill="1" applyBorder="1"/>
    <xf numFmtId="0" fontId="16" fillId="2" borderId="32" xfId="0" applyFont="1" applyFill="1" applyBorder="1"/>
    <xf numFmtId="0" fontId="16" fillId="2" borderId="33" xfId="0" applyFont="1" applyFill="1" applyBorder="1"/>
    <xf numFmtId="0" fontId="16" fillId="2" borderId="3" xfId="0" applyFont="1" applyFill="1" applyBorder="1"/>
    <xf numFmtId="0" fontId="16" fillId="2" borderId="34" xfId="0" applyFont="1" applyFill="1" applyBorder="1"/>
    <xf numFmtId="0" fontId="16" fillId="2" borderId="87" xfId="0" applyFont="1" applyFill="1" applyBorder="1" applyAlignment="1">
      <alignment vertical="center" wrapText="1"/>
    </xf>
    <xf numFmtId="0" fontId="15" fillId="2" borderId="0" xfId="0" applyFont="1" applyFill="1" applyAlignment="1">
      <alignment vertical="center" wrapText="1"/>
    </xf>
    <xf numFmtId="1" fontId="15" fillId="2" borderId="0" xfId="0" applyNumberFormat="1" applyFont="1" applyFill="1" applyAlignment="1">
      <alignment vertical="center" wrapText="1"/>
    </xf>
    <xf numFmtId="0" fontId="6" fillId="0" borderId="14" xfId="0" applyFont="1" applyBorder="1" applyAlignment="1">
      <alignment vertical="top" wrapText="1"/>
    </xf>
    <xf numFmtId="0" fontId="15" fillId="2" borderId="14" xfId="0" applyFont="1" applyFill="1" applyBorder="1"/>
    <xf numFmtId="0" fontId="11" fillId="0" borderId="14" xfId="0" applyFont="1" applyBorder="1" applyAlignment="1">
      <alignment vertical="top" wrapText="1"/>
    </xf>
    <xf numFmtId="0" fontId="6" fillId="0" borderId="1" xfId="0" applyFont="1" applyBorder="1" applyAlignment="1">
      <alignment vertical="top" wrapText="1"/>
    </xf>
    <xf numFmtId="0" fontId="1" fillId="0" borderId="14" xfId="0" applyFont="1" applyBorder="1"/>
    <xf numFmtId="165" fontId="16" fillId="4" borderId="14" xfId="1" applyNumberFormat="1" applyFont="1" applyFill="1" applyBorder="1" applyProtection="1">
      <protection locked="0"/>
    </xf>
    <xf numFmtId="2" fontId="16" fillId="2" borderId="14" xfId="0" applyNumberFormat="1" applyFont="1" applyFill="1" applyBorder="1"/>
    <xf numFmtId="0" fontId="1" fillId="0" borderId="14" xfId="3" applyBorder="1"/>
    <xf numFmtId="0" fontId="16" fillId="4" borderId="14" xfId="0" applyFont="1" applyFill="1" applyBorder="1" applyProtection="1">
      <protection locked="0"/>
    </xf>
    <xf numFmtId="2" fontId="15" fillId="2" borderId="14" xfId="0" applyNumberFormat="1" applyFont="1" applyFill="1" applyBorder="1"/>
    <xf numFmtId="167" fontId="16" fillId="2" borderId="14" xfId="5" applyNumberFormat="1" applyFont="1" applyFill="1" applyBorder="1" applyProtection="1"/>
    <xf numFmtId="0" fontId="0" fillId="2" borderId="0" xfId="0" applyFill="1"/>
    <xf numFmtId="0" fontId="13" fillId="2" borderId="0" xfId="0" applyFont="1" applyFill="1"/>
    <xf numFmtId="0" fontId="35" fillId="2" borderId="0" xfId="2" applyFont="1" applyFill="1" applyAlignment="1" applyProtection="1">
      <protection locked="0"/>
    </xf>
    <xf numFmtId="0" fontId="0" fillId="2" borderId="14" xfId="0" applyFill="1" applyBorder="1"/>
    <xf numFmtId="4" fontId="0" fillId="2" borderId="14" xfId="0" applyNumberFormat="1" applyFill="1" applyBorder="1"/>
    <xf numFmtId="174" fontId="0" fillId="2" borderId="14" xfId="0" applyNumberFormat="1" applyFill="1" applyBorder="1"/>
    <xf numFmtId="3" fontId="0" fillId="2" borderId="14" xfId="0" applyNumberFormat="1" applyFill="1" applyBorder="1"/>
    <xf numFmtId="175" fontId="0" fillId="2" borderId="14" xfId="0" applyNumberFormat="1" applyFill="1" applyBorder="1"/>
    <xf numFmtId="176" fontId="0" fillId="2" borderId="14" xfId="0" applyNumberFormat="1" applyFill="1" applyBorder="1"/>
    <xf numFmtId="177" fontId="0" fillId="2" borderId="14" xfId="0" applyNumberFormat="1" applyFill="1" applyBorder="1"/>
    <xf numFmtId="178" fontId="0" fillId="2" borderId="14" xfId="0" applyNumberFormat="1" applyFill="1" applyBorder="1"/>
    <xf numFmtId="179" fontId="0" fillId="2" borderId="14" xfId="0" applyNumberFormat="1" applyFill="1" applyBorder="1"/>
    <xf numFmtId="180" fontId="0" fillId="2" borderId="14" xfId="0" applyNumberFormat="1" applyFill="1" applyBorder="1"/>
    <xf numFmtId="181" fontId="0" fillId="2" borderId="14" xfId="0" applyNumberFormat="1" applyFill="1" applyBorder="1"/>
    <xf numFmtId="1" fontId="0" fillId="2" borderId="14" xfId="0" applyNumberFormat="1" applyFill="1" applyBorder="1"/>
    <xf numFmtId="2" fontId="0" fillId="2" borderId="14" xfId="0" applyNumberFormat="1" applyFill="1" applyBorder="1"/>
    <xf numFmtId="168" fontId="0" fillId="2" borderId="14" xfId="0" applyNumberFormat="1" applyFill="1" applyBorder="1"/>
    <xf numFmtId="182" fontId="0" fillId="2" borderId="14" xfId="0" applyNumberFormat="1" applyFill="1" applyBorder="1"/>
    <xf numFmtId="183" fontId="0" fillId="2" borderId="14" xfId="0" applyNumberFormat="1" applyFill="1" applyBorder="1"/>
    <xf numFmtId="169" fontId="0" fillId="2" borderId="14" xfId="0" applyNumberFormat="1" applyFill="1" applyBorder="1"/>
    <xf numFmtId="0" fontId="13" fillId="2" borderId="14" xfId="0" applyFont="1" applyFill="1" applyBorder="1"/>
    <xf numFmtId="0" fontId="0" fillId="2" borderId="14" xfId="0" applyFill="1" applyBorder="1" applyAlignment="1">
      <alignment wrapText="1"/>
    </xf>
    <xf numFmtId="0" fontId="0" fillId="2" borderId="0" xfId="0" applyFill="1" applyAlignment="1">
      <alignment wrapText="1"/>
    </xf>
    <xf numFmtId="0" fontId="0" fillId="0" borderId="14" xfId="0" applyBorder="1" applyAlignment="1">
      <alignment vertical="center" wrapText="1"/>
    </xf>
    <xf numFmtId="0" fontId="0" fillId="0" borderId="14" xfId="0" applyBorder="1" applyAlignment="1">
      <alignment horizontal="center" vertical="center" wrapText="1"/>
    </xf>
    <xf numFmtId="0" fontId="36" fillId="8" borderId="117" xfId="0" applyFont="1" applyFill="1" applyBorder="1" applyAlignment="1">
      <alignment vertical="center"/>
    </xf>
    <xf numFmtId="0" fontId="14" fillId="2" borderId="20" xfId="0" applyFont="1" applyFill="1" applyBorder="1"/>
    <xf numFmtId="0" fontId="36" fillId="8" borderId="118" xfId="0" applyFont="1" applyFill="1" applyBorder="1" applyAlignment="1">
      <alignment vertical="center"/>
    </xf>
    <xf numFmtId="0" fontId="1" fillId="2" borderId="119" xfId="0" applyFont="1" applyFill="1" applyBorder="1" applyAlignment="1">
      <alignment horizontal="left" vertical="center" wrapText="1"/>
    </xf>
    <xf numFmtId="0" fontId="15" fillId="2" borderId="120" xfId="0" applyFont="1" applyFill="1" applyBorder="1" applyAlignment="1">
      <alignment vertical="center"/>
    </xf>
    <xf numFmtId="0" fontId="15" fillId="2" borderId="121" xfId="0" applyFont="1" applyFill="1" applyBorder="1" applyAlignment="1">
      <alignment vertical="center"/>
    </xf>
    <xf numFmtId="0" fontId="1" fillId="2" borderId="121" xfId="0" applyFont="1" applyFill="1" applyBorder="1" applyAlignment="1">
      <alignment vertical="center" wrapText="1"/>
    </xf>
    <xf numFmtId="0" fontId="16" fillId="2" borderId="121" xfId="0" applyFont="1" applyFill="1" applyBorder="1" applyAlignment="1">
      <alignment vertical="center" wrapText="1"/>
    </xf>
    <xf numFmtId="0" fontId="16" fillId="2" borderId="121" xfId="0" applyFont="1" applyFill="1" applyBorder="1" applyAlignment="1">
      <alignment horizontal="left" vertical="center" wrapText="1" indent="1"/>
    </xf>
    <xf numFmtId="0" fontId="16" fillId="2" borderId="121" xfId="0" applyFont="1" applyFill="1" applyBorder="1" applyAlignment="1">
      <alignment vertical="center"/>
    </xf>
    <xf numFmtId="0" fontId="1" fillId="2" borderId="121" xfId="0" applyFont="1" applyFill="1" applyBorder="1" applyAlignment="1">
      <alignment vertical="center"/>
    </xf>
    <xf numFmtId="0" fontId="16" fillId="2" borderId="27" xfId="0" applyFont="1" applyFill="1" applyBorder="1" applyAlignment="1">
      <alignment vertical="center"/>
    </xf>
    <xf numFmtId="0" fontId="14" fillId="2" borderId="28" xfId="0" applyFont="1" applyFill="1" applyBorder="1" applyAlignment="1">
      <alignment vertical="top" wrapText="1"/>
    </xf>
    <xf numFmtId="0" fontId="14" fillId="2" borderId="29" xfId="0" applyFont="1" applyFill="1" applyBorder="1" applyAlignment="1">
      <alignment vertical="top"/>
    </xf>
    <xf numFmtId="0" fontId="14" fillId="2" borderId="30" xfId="0" applyFont="1" applyFill="1" applyBorder="1"/>
    <xf numFmtId="0" fontId="14" fillId="2" borderId="31" xfId="0" applyFont="1" applyFill="1" applyBorder="1" applyAlignment="1">
      <alignment vertical="top" wrapText="1"/>
    </xf>
    <xf numFmtId="0" fontId="14" fillId="2" borderId="0" xfId="0" applyFont="1" applyFill="1" applyBorder="1" applyAlignment="1">
      <alignment vertical="top"/>
    </xf>
    <xf numFmtId="0" fontId="14" fillId="2" borderId="32" xfId="0" applyFont="1" applyFill="1" applyBorder="1"/>
    <xf numFmtId="0" fontId="36" fillId="8" borderId="122" xfId="0" applyFont="1" applyFill="1" applyBorder="1" applyAlignment="1">
      <alignment vertical="center" wrapText="1"/>
    </xf>
    <xf numFmtId="0" fontId="36" fillId="8" borderId="123" xfId="0" applyFont="1" applyFill="1" applyBorder="1" applyAlignment="1">
      <alignment vertical="center"/>
    </xf>
    <xf numFmtId="0" fontId="17" fillId="3" borderId="124" xfId="0" applyFont="1" applyFill="1" applyBorder="1" applyAlignment="1">
      <alignment vertical="center" wrapText="1"/>
    </xf>
    <xf numFmtId="0" fontId="14" fillId="3" borderId="125" xfId="0" applyFont="1" applyFill="1" applyBorder="1"/>
    <xf numFmtId="0" fontId="16" fillId="2" borderId="126" xfId="0" applyFont="1" applyFill="1" applyBorder="1" applyAlignment="1">
      <alignment vertical="top" wrapText="1"/>
    </xf>
    <xf numFmtId="0" fontId="16" fillId="2" borderId="127" xfId="0" applyFont="1" applyFill="1" applyBorder="1" applyAlignment="1">
      <alignment vertical="top" wrapText="1"/>
    </xf>
    <xf numFmtId="0" fontId="1" fillId="2" borderId="126" xfId="0" applyFont="1" applyFill="1" applyBorder="1" applyAlignment="1">
      <alignment vertical="top" wrapText="1"/>
    </xf>
    <xf numFmtId="0" fontId="16" fillId="2" borderId="127" xfId="0" applyFont="1" applyFill="1" applyBorder="1" applyAlignment="1">
      <alignment horizontal="left" vertical="top" wrapText="1"/>
    </xf>
    <xf numFmtId="0" fontId="16" fillId="2" borderId="128" xfId="0" applyFont="1" applyFill="1" applyBorder="1" applyAlignment="1">
      <alignment vertical="top" wrapText="1"/>
    </xf>
    <xf numFmtId="0" fontId="16" fillId="2" borderId="129" xfId="0" applyFont="1" applyFill="1" applyBorder="1" applyAlignment="1">
      <alignment vertical="top" wrapText="1"/>
    </xf>
    <xf numFmtId="0" fontId="16" fillId="2" borderId="31" xfId="0" applyFont="1" applyFill="1" applyBorder="1" applyAlignment="1">
      <alignment vertical="top" wrapText="1"/>
    </xf>
    <xf numFmtId="0" fontId="16" fillId="2" borderId="0" xfId="0" applyFont="1" applyFill="1" applyBorder="1" applyAlignment="1">
      <alignment vertical="top" wrapText="1"/>
    </xf>
    <xf numFmtId="0" fontId="16" fillId="2" borderId="32" xfId="0" applyFont="1" applyFill="1" applyBorder="1" applyAlignment="1">
      <alignment vertical="top" wrapText="1"/>
    </xf>
    <xf numFmtId="0" fontId="18" fillId="2" borderId="32" xfId="0" applyFont="1" applyFill="1" applyBorder="1" applyAlignment="1">
      <alignment vertical="top" wrapText="1"/>
    </xf>
    <xf numFmtId="0" fontId="20" fillId="2" borderId="32" xfId="2" applyFont="1" applyFill="1" applyBorder="1" applyAlignment="1" applyProtection="1">
      <alignment vertical="top" wrapText="1"/>
    </xf>
    <xf numFmtId="0" fontId="16" fillId="2" borderId="32" xfId="0" applyFont="1" applyFill="1" applyBorder="1" applyAlignment="1">
      <alignment vertical="top"/>
    </xf>
    <xf numFmtId="0" fontId="16" fillId="2" borderId="130" xfId="0" applyFont="1" applyFill="1" applyBorder="1" applyAlignment="1">
      <alignment vertical="top" wrapText="1"/>
    </xf>
    <xf numFmtId="0" fontId="21" fillId="2" borderId="131" xfId="0" applyFont="1" applyFill="1" applyBorder="1" applyAlignment="1">
      <alignment vertical="top" wrapText="1"/>
    </xf>
    <xf numFmtId="0" fontId="1" fillId="2" borderId="128" xfId="0" applyFont="1" applyFill="1" applyBorder="1" applyAlignment="1">
      <alignment vertical="top" wrapText="1"/>
    </xf>
    <xf numFmtId="0" fontId="1" fillId="2" borderId="129" xfId="0" applyFont="1" applyFill="1" applyBorder="1" applyAlignment="1">
      <alignment vertical="top" wrapText="1"/>
    </xf>
    <xf numFmtId="0" fontId="16" fillId="2" borderId="129" xfId="0" applyFont="1" applyFill="1" applyBorder="1" applyAlignment="1">
      <alignment horizontal="left" vertical="top" wrapText="1"/>
    </xf>
    <xf numFmtId="0" fontId="1" fillId="2" borderId="131" xfId="0" applyFont="1" applyFill="1" applyBorder="1" applyAlignment="1">
      <alignment vertical="top" wrapText="1"/>
    </xf>
    <xf numFmtId="0" fontId="16" fillId="2" borderId="127" xfId="0" applyFont="1" applyFill="1" applyBorder="1" applyAlignment="1">
      <alignment vertical="top"/>
    </xf>
    <xf numFmtId="0" fontId="17" fillId="3" borderId="124" xfId="0" applyFont="1" applyFill="1" applyBorder="1" applyAlignment="1">
      <alignment vertical="center"/>
    </xf>
    <xf numFmtId="0" fontId="16" fillId="2" borderId="132" xfId="0" applyFont="1" applyFill="1" applyBorder="1" applyAlignment="1">
      <alignment vertical="top" wrapText="1"/>
    </xf>
    <xf numFmtId="0" fontId="16" fillId="2" borderId="133" xfId="0" applyFont="1" applyFill="1" applyBorder="1" applyAlignment="1">
      <alignment vertical="top" wrapText="1"/>
    </xf>
    <xf numFmtId="0" fontId="16" fillId="2" borderId="134" xfId="0" applyFont="1" applyFill="1" applyBorder="1" applyAlignment="1">
      <alignment vertical="top" wrapText="1"/>
    </xf>
    <xf numFmtId="0" fontId="16" fillId="2" borderId="135" xfId="0" applyFont="1" applyFill="1" applyBorder="1" applyAlignment="1">
      <alignment vertical="top"/>
    </xf>
    <xf numFmtId="0" fontId="16" fillId="2" borderId="136" xfId="0" applyFont="1" applyFill="1" applyBorder="1" applyAlignment="1">
      <alignment vertical="top" wrapText="1"/>
    </xf>
    <xf numFmtId="0" fontId="16" fillId="2" borderId="0" xfId="0" applyFont="1" applyFill="1" applyBorder="1" applyAlignment="1">
      <alignment wrapText="1"/>
    </xf>
    <xf numFmtId="1" fontId="16" fillId="0" borderId="14" xfId="0" applyNumberFormat="1" applyFont="1" applyBorder="1" applyAlignment="1">
      <alignment vertical="center" wrapText="1"/>
    </xf>
    <xf numFmtId="0" fontId="16" fillId="4" borderId="137" xfId="0" applyFont="1" applyFill="1" applyBorder="1" applyAlignment="1" applyProtection="1">
      <alignment horizontal="center" vertical="center"/>
      <protection locked="0"/>
    </xf>
    <xf numFmtId="0" fontId="13" fillId="2" borderId="0" xfId="0" applyFont="1" applyFill="1" applyBorder="1"/>
    <xf numFmtId="1" fontId="16" fillId="2" borderId="0" xfId="0" applyNumberFormat="1" applyFont="1" applyFill="1" applyAlignment="1">
      <alignment horizontal="center"/>
    </xf>
    <xf numFmtId="0" fontId="16" fillId="2" borderId="0" xfId="0" applyFont="1" applyFill="1" applyAlignment="1">
      <alignment horizontal="center"/>
    </xf>
    <xf numFmtId="1" fontId="16" fillId="4" borderId="1" xfId="0" applyNumberFormat="1" applyFont="1" applyFill="1" applyBorder="1" applyAlignment="1" applyProtection="1">
      <alignment horizontal="left" vertical="center"/>
      <protection locked="0"/>
    </xf>
    <xf numFmtId="1" fontId="16" fillId="4" borderId="19" xfId="0" applyNumberFormat="1" applyFont="1" applyFill="1" applyBorder="1" applyAlignment="1" applyProtection="1">
      <alignment horizontal="left" vertical="center"/>
      <protection locked="0"/>
    </xf>
    <xf numFmtId="1" fontId="16" fillId="4" borderId="2" xfId="0" applyNumberFormat="1" applyFont="1" applyFill="1" applyBorder="1" applyAlignment="1" applyProtection="1">
      <alignment horizontal="left" vertical="center"/>
      <protection locked="0"/>
    </xf>
    <xf numFmtId="1" fontId="16" fillId="0" borderId="76" xfId="0" applyNumberFormat="1" applyFont="1" applyBorder="1" applyAlignment="1">
      <alignment horizontal="left" vertical="center" wrapText="1"/>
    </xf>
    <xf numFmtId="1" fontId="16" fillId="0" borderId="77" xfId="0" applyNumberFormat="1" applyFont="1" applyBorder="1" applyAlignment="1">
      <alignment horizontal="left" vertical="center" wrapText="1"/>
    </xf>
    <xf numFmtId="1" fontId="16" fillId="0" borderId="78" xfId="0" applyNumberFormat="1" applyFont="1" applyBorder="1" applyAlignment="1">
      <alignment horizontal="left" vertical="center" wrapText="1"/>
    </xf>
    <xf numFmtId="0" fontId="23" fillId="2" borderId="21" xfId="0" applyFont="1" applyFill="1" applyBorder="1" applyAlignment="1">
      <alignment horizontal="center" vertical="center"/>
    </xf>
    <xf numFmtId="0" fontId="23" fillId="2" borderId="22" xfId="0" applyFont="1" applyFill="1" applyBorder="1" applyAlignment="1">
      <alignment horizontal="center" vertical="center"/>
    </xf>
    <xf numFmtId="0" fontId="23" fillId="2" borderId="23" xfId="0" applyFont="1" applyFill="1" applyBorder="1" applyAlignment="1">
      <alignment horizontal="center" vertical="center"/>
    </xf>
    <xf numFmtId="0" fontId="15" fillId="2" borderId="24" xfId="0" applyFont="1" applyFill="1" applyBorder="1" applyAlignment="1">
      <alignment horizontal="left" vertical="top" wrapText="1"/>
    </xf>
    <xf numFmtId="0" fontId="15" fillId="2" borderId="19" xfId="0" applyFont="1" applyFill="1" applyBorder="1" applyAlignment="1">
      <alignment horizontal="left" vertical="top" wrapText="1"/>
    </xf>
    <xf numFmtId="1" fontId="16" fillId="0" borderId="79" xfId="0" applyNumberFormat="1" applyFont="1" applyBorder="1" applyAlignment="1">
      <alignment horizontal="center" vertical="center"/>
    </xf>
    <xf numFmtId="1" fontId="16" fillId="0" borderId="80" xfId="0" applyNumberFormat="1" applyFont="1" applyBorder="1" applyAlignment="1">
      <alignment horizontal="center" vertical="center"/>
    </xf>
    <xf numFmtId="0" fontId="15" fillId="2" borderId="25" xfId="0" applyFont="1" applyFill="1" applyBorder="1" applyAlignment="1">
      <alignment horizontal="left" vertical="top" wrapText="1"/>
    </xf>
    <xf numFmtId="0" fontId="15" fillId="2" borderId="26" xfId="0" applyFont="1" applyFill="1" applyBorder="1" applyAlignment="1">
      <alignment horizontal="left" vertical="top" wrapText="1"/>
    </xf>
    <xf numFmtId="0" fontId="16" fillId="4" borderId="64" xfId="0" applyFont="1" applyFill="1" applyBorder="1" applyAlignment="1" applyProtection="1">
      <alignment horizontal="left"/>
      <protection locked="0"/>
    </xf>
    <xf numFmtId="0" fontId="16" fillId="4" borderId="65" xfId="0" applyFont="1" applyFill="1" applyBorder="1" applyAlignment="1" applyProtection="1">
      <alignment horizontal="left"/>
      <protection locked="0"/>
    </xf>
    <xf numFmtId="0" fontId="16" fillId="4" borderId="66" xfId="0" applyFont="1" applyFill="1" applyBorder="1" applyAlignment="1" applyProtection="1">
      <alignment horizontal="left"/>
      <protection locked="0"/>
    </xf>
    <xf numFmtId="0" fontId="16" fillId="0" borderId="70" xfId="0" applyFont="1" applyBorder="1" applyAlignment="1">
      <alignment horizontal="center"/>
    </xf>
    <xf numFmtId="0" fontId="16" fillId="0" borderId="71" xfId="0" applyFont="1" applyBorder="1" applyAlignment="1">
      <alignment horizontal="center"/>
    </xf>
    <xf numFmtId="0" fontId="16" fillId="0" borderId="72" xfId="0" applyFont="1" applyBorder="1" applyAlignment="1">
      <alignment horizontal="center"/>
    </xf>
    <xf numFmtId="0" fontId="16" fillId="2" borderId="73" xfId="0" applyFont="1" applyFill="1" applyBorder="1" applyAlignment="1">
      <alignment horizontal="center"/>
    </xf>
    <xf numFmtId="0" fontId="16" fillId="2" borderId="74" xfId="0" applyFont="1" applyFill="1" applyBorder="1" applyAlignment="1">
      <alignment horizontal="center"/>
    </xf>
    <xf numFmtId="0" fontId="16" fillId="2" borderId="75" xfId="0" applyFont="1" applyFill="1" applyBorder="1" applyAlignment="1">
      <alignment horizontal="center"/>
    </xf>
    <xf numFmtId="1" fontId="16" fillId="0" borderId="83" xfId="0" applyNumberFormat="1" applyFont="1" applyBorder="1" applyAlignment="1">
      <alignment horizontal="center" vertical="center"/>
    </xf>
    <xf numFmtId="1" fontId="16" fillId="0" borderId="60" xfId="0" applyNumberFormat="1" applyFont="1" applyBorder="1" applyAlignment="1">
      <alignment horizontal="center" vertical="center"/>
    </xf>
    <xf numFmtId="1" fontId="16" fillId="0" borderId="61" xfId="0" applyNumberFormat="1" applyFont="1" applyBorder="1" applyAlignment="1">
      <alignment horizontal="center" vertical="center"/>
    </xf>
    <xf numFmtId="0" fontId="26" fillId="5" borderId="0" xfId="0" applyFont="1" applyFill="1" applyAlignment="1">
      <alignment horizontal="left" vertical="center" wrapText="1"/>
    </xf>
    <xf numFmtId="15" fontId="16" fillId="4" borderId="56" xfId="0" applyNumberFormat="1" applyFont="1" applyFill="1" applyBorder="1" applyAlignment="1" applyProtection="1">
      <alignment horizontal="left" vertical="center"/>
      <protection locked="0"/>
    </xf>
    <xf numFmtId="15" fontId="16" fillId="4" borderId="57" xfId="0" applyNumberFormat="1" applyFont="1" applyFill="1" applyBorder="1" applyAlignment="1" applyProtection="1">
      <alignment horizontal="left" vertical="center"/>
      <protection locked="0"/>
    </xf>
    <xf numFmtId="15" fontId="16" fillId="4" borderId="58" xfId="0" applyNumberFormat="1" applyFont="1" applyFill="1" applyBorder="1" applyAlignment="1" applyProtection="1">
      <alignment horizontal="left" vertical="center"/>
      <protection locked="0"/>
    </xf>
    <xf numFmtId="0" fontId="23" fillId="2" borderId="7" xfId="0" applyFont="1" applyFill="1" applyBorder="1" applyAlignment="1">
      <alignment horizontal="center" vertical="center"/>
    </xf>
    <xf numFmtId="0" fontId="23" fillId="2" borderId="8" xfId="0" applyFont="1" applyFill="1" applyBorder="1" applyAlignment="1">
      <alignment horizontal="center" vertical="center"/>
    </xf>
    <xf numFmtId="0" fontId="23" fillId="2" borderId="9" xfId="0" applyFont="1" applyFill="1" applyBorder="1" applyAlignment="1">
      <alignment horizontal="center" vertical="center"/>
    </xf>
    <xf numFmtId="0" fontId="16" fillId="4" borderId="59" xfId="0" applyFont="1" applyFill="1" applyBorder="1" applyAlignment="1" applyProtection="1">
      <alignment horizontal="left"/>
      <protection locked="0"/>
    </xf>
    <xf numFmtId="0" fontId="16" fillId="4" borderId="60" xfId="0" applyFont="1" applyFill="1" applyBorder="1" applyAlignment="1" applyProtection="1">
      <alignment horizontal="left"/>
      <protection locked="0"/>
    </xf>
    <xf numFmtId="0" fontId="16" fillId="4" borderId="61" xfId="0" applyFont="1" applyFill="1" applyBorder="1" applyAlignment="1" applyProtection="1">
      <alignment horizontal="left"/>
      <protection locked="0"/>
    </xf>
    <xf numFmtId="0" fontId="16" fillId="2" borderId="13" xfId="0" applyFont="1" applyFill="1" applyBorder="1" applyAlignment="1">
      <alignment horizontal="left" vertical="top" wrapText="1"/>
    </xf>
    <xf numFmtId="0" fontId="16" fillId="2" borderId="14" xfId="0" applyFont="1" applyFill="1" applyBorder="1" applyAlignment="1">
      <alignment horizontal="left" vertical="top" wrapText="1"/>
    </xf>
    <xf numFmtId="0" fontId="16" fillId="2" borderId="48" xfId="0" applyFont="1" applyFill="1" applyBorder="1" applyAlignment="1">
      <alignment horizontal="left" vertical="center"/>
    </xf>
    <xf numFmtId="0" fontId="16" fillId="2" borderId="49" xfId="0" applyFont="1" applyFill="1" applyBorder="1" applyAlignment="1">
      <alignment horizontal="left" vertical="center"/>
    </xf>
    <xf numFmtId="0" fontId="16" fillId="2" borderId="50" xfId="0" applyFont="1" applyFill="1" applyBorder="1" applyAlignment="1">
      <alignment horizontal="left" vertical="center"/>
    </xf>
    <xf numFmtId="0" fontId="16" fillId="4" borderId="52" xfId="0" applyFont="1" applyFill="1" applyBorder="1" applyAlignment="1" applyProtection="1">
      <alignment horizontal="left" vertical="center"/>
      <protection locked="0"/>
    </xf>
    <xf numFmtId="0" fontId="16" fillId="4" borderId="53" xfId="0" applyFont="1" applyFill="1" applyBorder="1" applyAlignment="1" applyProtection="1">
      <alignment horizontal="left" vertical="center"/>
      <protection locked="0"/>
    </xf>
    <xf numFmtId="0" fontId="15" fillId="2" borderId="13" xfId="0" applyFont="1" applyFill="1" applyBorder="1" applyAlignment="1">
      <alignment horizontal="left" vertical="center" wrapText="1"/>
    </xf>
    <xf numFmtId="0" fontId="15" fillId="2" borderId="14" xfId="0" applyFont="1" applyFill="1" applyBorder="1" applyAlignment="1">
      <alignment horizontal="left" vertical="center" wrapText="1"/>
    </xf>
    <xf numFmtId="0" fontId="16" fillId="4" borderId="56" xfId="0" applyFont="1" applyFill="1" applyBorder="1" applyAlignment="1" applyProtection="1">
      <alignment horizontal="left" vertical="center"/>
      <protection locked="0"/>
    </xf>
    <xf numFmtId="0" fontId="16" fillId="4" borderId="57" xfId="0" applyFont="1" applyFill="1" applyBorder="1" applyAlignment="1" applyProtection="1">
      <alignment horizontal="left" vertical="center"/>
      <protection locked="0"/>
    </xf>
    <xf numFmtId="0" fontId="16" fillId="4" borderId="58" xfId="0" applyFont="1" applyFill="1" applyBorder="1" applyAlignment="1" applyProtection="1">
      <alignment horizontal="left" vertical="center"/>
      <protection locked="0"/>
    </xf>
    <xf numFmtId="0" fontId="15" fillId="2" borderId="16" xfId="0" applyFont="1" applyFill="1" applyBorder="1" applyAlignment="1">
      <alignment horizontal="left" wrapText="1"/>
    </xf>
    <xf numFmtId="0" fontId="15" fillId="2" borderId="17" xfId="0" applyFont="1" applyFill="1" applyBorder="1" applyAlignment="1">
      <alignment horizontal="left" wrapText="1"/>
    </xf>
    <xf numFmtId="0" fontId="17" fillId="2" borderId="3" xfId="0" applyFont="1" applyFill="1" applyBorder="1" applyAlignment="1">
      <alignment horizontal="center" vertical="center"/>
    </xf>
    <xf numFmtId="0" fontId="23" fillId="2" borderId="4" xfId="0" applyFont="1" applyFill="1" applyBorder="1" applyAlignment="1">
      <alignment horizontal="center" vertical="center"/>
    </xf>
    <xf numFmtId="0" fontId="23" fillId="2" borderId="5" xfId="0" applyFont="1" applyFill="1" applyBorder="1" applyAlignment="1">
      <alignment horizontal="center" vertical="center"/>
    </xf>
    <xf numFmtId="0" fontId="23" fillId="2" borderId="6" xfId="0" applyFont="1" applyFill="1" applyBorder="1" applyAlignment="1">
      <alignment horizontal="center" vertical="center"/>
    </xf>
    <xf numFmtId="0" fontId="16" fillId="2" borderId="42" xfId="0" applyFont="1" applyFill="1" applyBorder="1" applyAlignment="1">
      <alignment horizontal="left" vertical="center"/>
    </xf>
    <xf numFmtId="0" fontId="16" fillId="2" borderId="43" xfId="0" applyFont="1" applyFill="1" applyBorder="1" applyAlignment="1">
      <alignment horizontal="left" vertical="center"/>
    </xf>
    <xf numFmtId="0" fontId="16" fillId="2" borderId="45" xfId="0" applyFont="1" applyFill="1" applyBorder="1" applyAlignment="1">
      <alignment horizontal="left" vertical="center"/>
    </xf>
    <xf numFmtId="0" fontId="16" fillId="2" borderId="46" xfId="0" applyFont="1" applyFill="1" applyBorder="1" applyAlignment="1">
      <alignment horizontal="left" vertical="center"/>
    </xf>
    <xf numFmtId="165" fontId="16" fillId="2" borderId="1" xfId="1" applyNumberFormat="1" applyFont="1" applyFill="1" applyBorder="1" applyAlignment="1" applyProtection="1">
      <alignment horizontal="left" wrapText="1"/>
      <protection locked="0"/>
    </xf>
    <xf numFmtId="165" fontId="16" fillId="2" borderId="2" xfId="1" applyNumberFormat="1" applyFont="1" applyFill="1" applyBorder="1" applyAlignment="1" applyProtection="1">
      <alignment horizontal="left" wrapText="1"/>
      <protection locked="0"/>
    </xf>
    <xf numFmtId="165" fontId="16" fillId="0" borderId="1" xfId="1" applyNumberFormat="1" applyFont="1" applyFill="1" applyBorder="1" applyAlignment="1" applyProtection="1">
      <alignment horizontal="center" wrapText="1"/>
    </xf>
    <xf numFmtId="165" fontId="16" fillId="0" borderId="2" xfId="1" applyNumberFormat="1" applyFont="1" applyFill="1" applyBorder="1" applyAlignment="1" applyProtection="1">
      <alignment horizontal="center" wrapText="1"/>
    </xf>
    <xf numFmtId="165" fontId="16" fillId="0" borderId="1" xfId="1" applyNumberFormat="1" applyFont="1" applyFill="1" applyBorder="1" applyAlignment="1" applyProtection="1">
      <alignment horizontal="center"/>
    </xf>
    <xf numFmtId="165" fontId="16" fillId="0" borderId="2" xfId="1" applyNumberFormat="1" applyFont="1" applyFill="1" applyBorder="1" applyAlignment="1" applyProtection="1">
      <alignment horizontal="center"/>
    </xf>
    <xf numFmtId="0" fontId="16" fillId="2" borderId="1" xfId="0" applyFont="1" applyFill="1" applyBorder="1" applyAlignment="1">
      <alignment horizontal="left" vertical="center"/>
    </xf>
    <xf numFmtId="0" fontId="16" fillId="2" borderId="19" xfId="0" applyFont="1" applyFill="1" applyBorder="1" applyAlignment="1">
      <alignment horizontal="left" vertical="center"/>
    </xf>
    <xf numFmtId="0" fontId="16" fillId="2" borderId="2" xfId="0" applyFont="1" applyFill="1" applyBorder="1" applyAlignment="1">
      <alignment horizontal="left" vertical="center"/>
    </xf>
    <xf numFmtId="0" fontId="16" fillId="2" borderId="1" xfId="0" applyFont="1" applyFill="1" applyBorder="1" applyAlignment="1">
      <alignment horizontal="left" vertical="top" wrapText="1"/>
    </xf>
    <xf numFmtId="0" fontId="16" fillId="2" borderId="2" xfId="0" applyFont="1" applyFill="1" applyBorder="1" applyAlignment="1">
      <alignment horizontal="left" vertical="top" wrapText="1"/>
    </xf>
    <xf numFmtId="0" fontId="1" fillId="2" borderId="14" xfId="0" applyFont="1" applyFill="1" applyBorder="1" applyAlignment="1">
      <alignment horizontal="left" vertical="top" wrapText="1"/>
    </xf>
    <xf numFmtId="0" fontId="15" fillId="2" borderId="1" xfId="0" applyFont="1" applyFill="1" applyBorder="1" applyAlignment="1">
      <alignment horizontal="left" vertical="top" wrapText="1"/>
    </xf>
    <xf numFmtId="165" fontId="16" fillId="4" borderId="1" xfId="1" applyNumberFormat="1" applyFont="1" applyFill="1" applyBorder="1" applyAlignment="1" applyProtection="1">
      <alignment horizontal="left"/>
      <protection locked="0"/>
    </xf>
    <xf numFmtId="165" fontId="16" fillId="4" borderId="2" xfId="1" applyNumberFormat="1" applyFont="1" applyFill="1" applyBorder="1" applyAlignment="1" applyProtection="1">
      <alignment horizontal="left"/>
      <protection locked="0"/>
    </xf>
    <xf numFmtId="0" fontId="20" fillId="2" borderId="0" xfId="2" applyFont="1" applyFill="1" applyBorder="1" applyAlignment="1" applyProtection="1">
      <alignment horizontal="left"/>
      <protection locked="0"/>
    </xf>
    <xf numFmtId="0" fontId="1" fillId="2" borderId="1" xfId="0" applyFont="1" applyFill="1" applyBorder="1" applyAlignment="1">
      <alignment horizontal="left" vertical="top" wrapText="1"/>
    </xf>
    <xf numFmtId="0" fontId="1" fillId="2" borderId="2" xfId="0" applyFont="1" applyFill="1" applyBorder="1" applyAlignment="1">
      <alignment horizontal="left" vertical="top" wrapText="1"/>
    </xf>
    <xf numFmtId="0" fontId="16" fillId="2" borderId="1" xfId="0" applyFont="1" applyFill="1" applyBorder="1" applyAlignment="1">
      <alignment horizontal="left" wrapText="1"/>
    </xf>
    <xf numFmtId="0" fontId="16" fillId="2" borderId="2" xfId="0" applyFont="1" applyFill="1" applyBorder="1" applyAlignment="1">
      <alignment horizontal="left" wrapText="1"/>
    </xf>
    <xf numFmtId="0" fontId="20" fillId="2" borderId="0" xfId="2" applyFont="1" applyFill="1" applyBorder="1" applyAlignment="1" applyProtection="1">
      <alignment horizontal="left" wrapText="1"/>
      <protection locked="0"/>
    </xf>
    <xf numFmtId="0" fontId="16" fillId="2" borderId="95" xfId="0" applyFont="1" applyFill="1" applyBorder="1" applyAlignment="1">
      <alignment horizontal="center" vertical="center" wrapText="1"/>
    </xf>
    <xf numFmtId="0" fontId="16" fillId="2" borderId="102" xfId="0" applyFont="1" applyFill="1" applyBorder="1" applyAlignment="1">
      <alignment horizontal="center" vertical="center" wrapText="1"/>
    </xf>
    <xf numFmtId="0" fontId="15" fillId="2" borderId="103" xfId="0" applyFont="1" applyFill="1" applyBorder="1" applyAlignment="1">
      <alignment horizontal="left" vertical="center" wrapText="1"/>
    </xf>
    <xf numFmtId="0" fontId="15" fillId="2" borderId="104" xfId="0" applyFont="1" applyFill="1" applyBorder="1" applyAlignment="1">
      <alignment horizontal="left" vertical="center" wrapText="1"/>
    </xf>
    <xf numFmtId="0" fontId="15" fillId="2" borderId="105" xfId="0" applyFont="1" applyFill="1" applyBorder="1" applyAlignment="1">
      <alignment horizontal="left" vertical="center" wrapText="1"/>
    </xf>
    <xf numFmtId="0" fontId="16" fillId="2" borderId="112" xfId="0" applyFont="1" applyFill="1" applyBorder="1" applyAlignment="1">
      <alignment horizontal="left" vertical="center"/>
    </xf>
    <xf numFmtId="0" fontId="16" fillId="2" borderId="113" xfId="0" applyFont="1" applyFill="1" applyBorder="1" applyAlignment="1">
      <alignment horizontal="left" vertical="center"/>
    </xf>
    <xf numFmtId="0" fontId="16" fillId="2" borderId="87" xfId="0" applyFont="1" applyFill="1" applyBorder="1" applyAlignment="1">
      <alignment horizontal="left" vertical="center" wrapText="1"/>
    </xf>
    <xf numFmtId="0" fontId="16" fillId="2" borderId="138" xfId="0" applyFont="1" applyFill="1" applyBorder="1" applyAlignment="1">
      <alignment horizontal="left" vertical="center" wrapText="1"/>
    </xf>
    <xf numFmtId="0" fontId="16" fillId="2" borderId="139" xfId="0" applyFont="1" applyFill="1" applyBorder="1" applyAlignment="1">
      <alignment horizontal="left" vertical="center" wrapText="1"/>
    </xf>
    <xf numFmtId="0" fontId="16" fillId="2" borderId="140" xfId="0" applyFont="1" applyFill="1" applyBorder="1" applyAlignment="1">
      <alignment horizontal="left" vertical="center" wrapText="1"/>
    </xf>
    <xf numFmtId="0" fontId="16" fillId="2" borderId="0" xfId="0" applyFont="1" applyFill="1" applyBorder="1" applyAlignment="1">
      <alignment horizontal="left" vertical="center" wrapText="1"/>
    </xf>
    <xf numFmtId="0" fontId="20" fillId="2" borderId="0" xfId="2" applyFont="1" applyFill="1" applyBorder="1" applyAlignment="1" applyProtection="1">
      <alignment horizontal="left" vertical="top" wrapText="1"/>
      <protection locked="0"/>
    </xf>
    <xf numFmtId="0" fontId="16" fillId="2" borderId="94" xfId="0" applyFont="1" applyFill="1" applyBorder="1" applyAlignment="1">
      <alignment horizontal="left" vertical="center" wrapText="1"/>
    </xf>
    <xf numFmtId="0" fontId="16" fillId="2" borderId="99" xfId="0" applyFont="1" applyFill="1" applyBorder="1" applyAlignment="1">
      <alignment horizontal="left" vertical="center" wrapText="1"/>
    </xf>
    <xf numFmtId="0" fontId="16" fillId="2" borderId="100" xfId="0" applyFont="1" applyFill="1" applyBorder="1" applyAlignment="1">
      <alignment horizontal="left" vertical="center" wrapText="1"/>
    </xf>
    <xf numFmtId="0" fontId="30" fillId="2" borderId="114" xfId="0" applyFont="1" applyFill="1" applyBorder="1" applyAlignment="1">
      <alignment horizontal="left" vertical="center" wrapText="1"/>
    </xf>
    <xf numFmtId="0" fontId="21" fillId="2" borderId="1" xfId="0" applyFont="1" applyFill="1" applyBorder="1" applyAlignment="1">
      <alignment horizontal="left" wrapText="1"/>
    </xf>
    <xf numFmtId="0" fontId="21" fillId="2" borderId="19" xfId="0" applyFont="1" applyFill="1" applyBorder="1" applyAlignment="1">
      <alignment horizontal="left" wrapText="1"/>
    </xf>
    <xf numFmtId="0" fontId="21" fillId="2" borderId="2" xfId="0" applyFont="1" applyFill="1" applyBorder="1" applyAlignment="1">
      <alignment horizontal="left" wrapText="1"/>
    </xf>
    <xf numFmtId="0" fontId="16" fillId="2" borderId="1" xfId="0" applyFont="1" applyFill="1" applyBorder="1" applyAlignment="1">
      <alignment horizontal="left"/>
    </xf>
    <xf numFmtId="0" fontId="15" fillId="2" borderId="19" xfId="0" applyFont="1" applyFill="1" applyBorder="1" applyAlignment="1">
      <alignment horizontal="left"/>
    </xf>
    <xf numFmtId="0" fontId="15" fillId="2" borderId="2" xfId="0" applyFont="1" applyFill="1" applyBorder="1" applyAlignment="1">
      <alignment horizontal="left"/>
    </xf>
    <xf numFmtId="0" fontId="1" fillId="2" borderId="94" xfId="0" applyFont="1" applyFill="1" applyBorder="1" applyAlignment="1">
      <alignment horizontal="left" vertical="top" wrapText="1"/>
    </xf>
    <xf numFmtId="0" fontId="1" fillId="2" borderId="99" xfId="0" applyFont="1" applyFill="1" applyBorder="1" applyAlignment="1">
      <alignment horizontal="left" vertical="top" wrapText="1"/>
    </xf>
    <xf numFmtId="0" fontId="1" fillId="2" borderId="100" xfId="0" applyFont="1" applyFill="1" applyBorder="1" applyAlignment="1">
      <alignment horizontal="left" vertical="top" wrapText="1"/>
    </xf>
  </cellXfs>
  <cellStyles count="6">
    <cellStyle name="Comma" xfId="1" builtinId="3"/>
    <cellStyle name="Hyperlink 2" xfId="2"/>
    <cellStyle name="Normal" xfId="0" builtinId="0"/>
    <cellStyle name="Normal 2" xfId="3"/>
    <cellStyle name="Normal 4" xfId="4"/>
    <cellStyle name="Percent" xfId="5" builtinId="5"/>
  </cellStyles>
  <dxfs count="5">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20" Type="http://schemas.microsoft.com/office/2017/10/relationships/person" Target="persons/perso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1.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3.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3.jpeg"/></Relationships>
</file>

<file path=xl/drawings/_rels/drawing5.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4.jpeg"/></Relationships>
</file>

<file path=xl/drawings/_rels/drawing6.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5.jpeg"/></Relationships>
</file>

<file path=xl/drawings/_rels/drawing7.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6.jpeg"/></Relationships>
</file>

<file path=xl/drawings/_rels/drawing8.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7.jpeg"/></Relationships>
</file>

<file path=xl/drawings/_rels/drawing9.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8.jpeg"/></Relationships>
</file>

<file path=xl/drawings/drawing1.xml><?xml version="1.0" encoding="utf-8"?>
<xdr:wsDr xmlns:xdr="http://schemas.openxmlformats.org/drawingml/2006/spreadsheetDrawing" xmlns:a="http://schemas.openxmlformats.org/drawingml/2006/main">
  <xdr:twoCellAnchor>
    <xdr:from>
      <xdr:col>1</xdr:col>
      <xdr:colOff>57150</xdr:colOff>
      <xdr:row>1</xdr:row>
      <xdr:rowOff>36284</xdr:rowOff>
    </xdr:from>
    <xdr:to>
      <xdr:col>1</xdr:col>
      <xdr:colOff>2439489</xdr:colOff>
      <xdr:row>1</xdr:row>
      <xdr:rowOff>798284</xdr:rowOff>
    </xdr:to>
    <xdr:grpSp>
      <xdr:nvGrpSpPr>
        <xdr:cNvPr id="2061" name="Group 8">
          <a:extLst>
            <a:ext uri="{FF2B5EF4-FFF2-40B4-BE49-F238E27FC236}">
              <a16:creationId xmlns:a16="http://schemas.microsoft.com/office/drawing/2014/main" xmlns="" id="{542D1D19-BB7B-4EAC-A9EF-C9BFE5791995}"/>
            </a:ext>
          </a:extLst>
        </xdr:cNvPr>
        <xdr:cNvGrpSpPr>
          <a:grpSpLocks/>
        </xdr:cNvGrpSpPr>
      </xdr:nvGrpSpPr>
      <xdr:grpSpPr bwMode="auto">
        <a:xfrm>
          <a:off x="424543" y="322034"/>
          <a:ext cx="2382339" cy="762000"/>
          <a:chOff x="0" y="0"/>
          <a:chExt cx="2440683" cy="761766"/>
        </a:xfrm>
      </xdr:grpSpPr>
      <xdr:pic>
        <xdr:nvPicPr>
          <xdr:cNvPr id="2062" name="Picture 4">
            <a:extLst>
              <a:ext uri="{FF2B5EF4-FFF2-40B4-BE49-F238E27FC236}">
                <a16:creationId xmlns:a16="http://schemas.microsoft.com/office/drawing/2014/main" xmlns="" id="{3DCBD412-FC13-420D-A761-C736F8B6356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651635" cy="7617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063" name="Picture 6" descr="WTTC new logo_140px">
            <a:extLst>
              <a:ext uri="{FF2B5EF4-FFF2-40B4-BE49-F238E27FC236}">
                <a16:creationId xmlns:a16="http://schemas.microsoft.com/office/drawing/2014/main" xmlns="" id="{7E4C2623-7950-4C88-A503-186EC97A34A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76400" y="0"/>
            <a:ext cx="764283" cy="731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9070</xdr:colOff>
      <xdr:row>1</xdr:row>
      <xdr:rowOff>54430</xdr:rowOff>
    </xdr:from>
    <xdr:to>
      <xdr:col>3</xdr:col>
      <xdr:colOff>117201</xdr:colOff>
      <xdr:row>2</xdr:row>
      <xdr:rowOff>505824</xdr:rowOff>
    </xdr:to>
    <xdr:grpSp>
      <xdr:nvGrpSpPr>
        <xdr:cNvPr id="3085" name="Group 4">
          <a:extLst>
            <a:ext uri="{FF2B5EF4-FFF2-40B4-BE49-F238E27FC236}">
              <a16:creationId xmlns:a16="http://schemas.microsoft.com/office/drawing/2014/main" xmlns="" id="{45039A6B-9E3A-439A-94A9-272349D52447}"/>
            </a:ext>
          </a:extLst>
        </xdr:cNvPr>
        <xdr:cNvGrpSpPr>
          <a:grpSpLocks/>
        </xdr:cNvGrpSpPr>
      </xdr:nvGrpSpPr>
      <xdr:grpSpPr bwMode="auto">
        <a:xfrm>
          <a:off x="326570" y="299359"/>
          <a:ext cx="2448560" cy="759822"/>
          <a:chOff x="0" y="0"/>
          <a:chExt cx="2440683" cy="761766"/>
        </a:xfrm>
      </xdr:grpSpPr>
      <xdr:pic>
        <xdr:nvPicPr>
          <xdr:cNvPr id="3086" name="Picture 5">
            <a:extLst>
              <a:ext uri="{FF2B5EF4-FFF2-40B4-BE49-F238E27FC236}">
                <a16:creationId xmlns:a16="http://schemas.microsoft.com/office/drawing/2014/main" xmlns="" id="{673E20A5-3C64-4C0E-8820-0E9DDBE5EC5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651635" cy="7617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3087" name="Picture 6" descr="WTTC new logo_140px">
            <a:extLst>
              <a:ext uri="{FF2B5EF4-FFF2-40B4-BE49-F238E27FC236}">
                <a16:creationId xmlns:a16="http://schemas.microsoft.com/office/drawing/2014/main" xmlns="" id="{77536D06-3402-4317-9000-29FBF905159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76400" y="0"/>
            <a:ext cx="764283" cy="731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7620</xdr:rowOff>
    </xdr:from>
    <xdr:to>
      <xdr:col>2</xdr:col>
      <xdr:colOff>1280160</xdr:colOff>
      <xdr:row>2</xdr:row>
      <xdr:rowOff>45720</xdr:rowOff>
    </xdr:to>
    <xdr:grpSp>
      <xdr:nvGrpSpPr>
        <xdr:cNvPr id="4109" name="Group 4">
          <a:extLst>
            <a:ext uri="{FF2B5EF4-FFF2-40B4-BE49-F238E27FC236}">
              <a16:creationId xmlns:a16="http://schemas.microsoft.com/office/drawing/2014/main" xmlns="" id="{E7744A54-D9FF-4722-B4AF-1A6859B8D0F0}"/>
            </a:ext>
          </a:extLst>
        </xdr:cNvPr>
        <xdr:cNvGrpSpPr>
          <a:grpSpLocks/>
        </xdr:cNvGrpSpPr>
      </xdr:nvGrpSpPr>
      <xdr:grpSpPr bwMode="auto">
        <a:xfrm>
          <a:off x="0" y="7620"/>
          <a:ext cx="2446973" cy="752475"/>
          <a:chOff x="0" y="0"/>
          <a:chExt cx="2440683" cy="761766"/>
        </a:xfrm>
      </xdr:grpSpPr>
      <xdr:pic>
        <xdr:nvPicPr>
          <xdr:cNvPr id="4110" name="Picture 5">
            <a:extLst>
              <a:ext uri="{FF2B5EF4-FFF2-40B4-BE49-F238E27FC236}">
                <a16:creationId xmlns:a16="http://schemas.microsoft.com/office/drawing/2014/main" xmlns="" id="{BF20192B-2298-4E88-AA94-6CCC2B66B05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651635" cy="7617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4111" name="Picture 6" descr="WTTC new logo_140px">
            <a:extLst>
              <a:ext uri="{FF2B5EF4-FFF2-40B4-BE49-F238E27FC236}">
                <a16:creationId xmlns:a16="http://schemas.microsoft.com/office/drawing/2014/main" xmlns="" id="{A21B3CB6-516E-456A-B829-02D671068BA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76400" y="0"/>
            <a:ext cx="764283" cy="731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1104900</xdr:colOff>
      <xdr:row>0</xdr:row>
      <xdr:rowOff>762000</xdr:rowOff>
    </xdr:to>
    <xdr:grpSp>
      <xdr:nvGrpSpPr>
        <xdr:cNvPr id="5136" name="Group 1">
          <a:extLst>
            <a:ext uri="{FF2B5EF4-FFF2-40B4-BE49-F238E27FC236}">
              <a16:creationId xmlns:a16="http://schemas.microsoft.com/office/drawing/2014/main" xmlns="" id="{3F6EB088-5042-47EA-BCDA-9691331F6B1B}"/>
            </a:ext>
          </a:extLst>
        </xdr:cNvPr>
        <xdr:cNvGrpSpPr>
          <a:grpSpLocks/>
        </xdr:cNvGrpSpPr>
      </xdr:nvGrpSpPr>
      <xdr:grpSpPr bwMode="auto">
        <a:xfrm>
          <a:off x="0" y="0"/>
          <a:ext cx="2454275" cy="762000"/>
          <a:chOff x="0" y="0"/>
          <a:chExt cx="2440683" cy="761766"/>
        </a:xfrm>
      </xdr:grpSpPr>
      <xdr:pic>
        <xdr:nvPicPr>
          <xdr:cNvPr id="5137" name="Picture 2">
            <a:extLst>
              <a:ext uri="{FF2B5EF4-FFF2-40B4-BE49-F238E27FC236}">
                <a16:creationId xmlns:a16="http://schemas.microsoft.com/office/drawing/2014/main" xmlns="" id="{86D7E37C-AFAD-477F-B1A2-5C3933FEE7E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651635" cy="7617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5138" name="Picture 3" descr="WTTC new logo_140px">
            <a:extLst>
              <a:ext uri="{FF2B5EF4-FFF2-40B4-BE49-F238E27FC236}">
                <a16:creationId xmlns:a16="http://schemas.microsoft.com/office/drawing/2014/main" xmlns="" id="{D9923FBB-28EE-4209-AAA4-C5828A48961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76400" y="0"/>
            <a:ext cx="764283" cy="731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274320</xdr:colOff>
      <xdr:row>0</xdr:row>
      <xdr:rowOff>0</xdr:rowOff>
    </xdr:from>
    <xdr:to>
      <xdr:col>4</xdr:col>
      <xdr:colOff>944880</xdr:colOff>
      <xdr:row>2</xdr:row>
      <xdr:rowOff>426720</xdr:rowOff>
    </xdr:to>
    <xdr:grpSp>
      <xdr:nvGrpSpPr>
        <xdr:cNvPr id="6157" name="Group 4">
          <a:extLst>
            <a:ext uri="{FF2B5EF4-FFF2-40B4-BE49-F238E27FC236}">
              <a16:creationId xmlns:a16="http://schemas.microsoft.com/office/drawing/2014/main" xmlns="" id="{27C28E2A-C0A0-4A01-9A3C-7144612D9802}"/>
            </a:ext>
          </a:extLst>
        </xdr:cNvPr>
        <xdr:cNvGrpSpPr>
          <a:grpSpLocks/>
        </xdr:cNvGrpSpPr>
      </xdr:nvGrpSpPr>
      <xdr:grpSpPr bwMode="auto">
        <a:xfrm>
          <a:off x="274320" y="0"/>
          <a:ext cx="2435860" cy="744220"/>
          <a:chOff x="0" y="0"/>
          <a:chExt cx="2440683" cy="761766"/>
        </a:xfrm>
      </xdr:grpSpPr>
      <xdr:pic>
        <xdr:nvPicPr>
          <xdr:cNvPr id="6158" name="Picture 5">
            <a:extLst>
              <a:ext uri="{FF2B5EF4-FFF2-40B4-BE49-F238E27FC236}">
                <a16:creationId xmlns:a16="http://schemas.microsoft.com/office/drawing/2014/main" xmlns="" id="{7150293D-652E-4916-BA41-7893F730121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651635" cy="7617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159" name="Picture 6" descr="WTTC new logo_140px">
            <a:extLst>
              <a:ext uri="{FF2B5EF4-FFF2-40B4-BE49-F238E27FC236}">
                <a16:creationId xmlns:a16="http://schemas.microsoft.com/office/drawing/2014/main" xmlns="" id="{693C5324-54A6-4120-BE9A-423827C2E94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76400" y="0"/>
            <a:ext cx="764283" cy="731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670560</xdr:colOff>
      <xdr:row>3</xdr:row>
      <xdr:rowOff>266700</xdr:rowOff>
    </xdr:to>
    <xdr:grpSp>
      <xdr:nvGrpSpPr>
        <xdr:cNvPr id="7181" name="Group 4">
          <a:extLst>
            <a:ext uri="{FF2B5EF4-FFF2-40B4-BE49-F238E27FC236}">
              <a16:creationId xmlns:a16="http://schemas.microsoft.com/office/drawing/2014/main" xmlns="" id="{FDAE8456-0008-4A88-B8C2-CA43234EF386}"/>
            </a:ext>
          </a:extLst>
        </xdr:cNvPr>
        <xdr:cNvGrpSpPr>
          <a:grpSpLocks/>
        </xdr:cNvGrpSpPr>
      </xdr:nvGrpSpPr>
      <xdr:grpSpPr bwMode="auto">
        <a:xfrm>
          <a:off x="0" y="0"/>
          <a:ext cx="2441504" cy="753533"/>
          <a:chOff x="0" y="0"/>
          <a:chExt cx="2440683" cy="761766"/>
        </a:xfrm>
      </xdr:grpSpPr>
      <xdr:pic>
        <xdr:nvPicPr>
          <xdr:cNvPr id="7182" name="Picture 5">
            <a:extLst>
              <a:ext uri="{FF2B5EF4-FFF2-40B4-BE49-F238E27FC236}">
                <a16:creationId xmlns:a16="http://schemas.microsoft.com/office/drawing/2014/main" xmlns="" id="{03A06521-685F-4E81-8451-338EB6B8DD8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651635" cy="7617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7183" name="Picture 6" descr="WTTC new logo_140px">
            <a:extLst>
              <a:ext uri="{FF2B5EF4-FFF2-40B4-BE49-F238E27FC236}">
                <a16:creationId xmlns:a16="http://schemas.microsoft.com/office/drawing/2014/main" xmlns="" id="{FBCC0A34-2532-4908-A0F0-29C44D785E6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76400" y="0"/>
            <a:ext cx="764283" cy="731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662940</xdr:colOff>
      <xdr:row>2</xdr:row>
      <xdr:rowOff>434340</xdr:rowOff>
    </xdr:to>
    <xdr:grpSp>
      <xdr:nvGrpSpPr>
        <xdr:cNvPr id="8205" name="Group 4">
          <a:extLst>
            <a:ext uri="{FF2B5EF4-FFF2-40B4-BE49-F238E27FC236}">
              <a16:creationId xmlns:a16="http://schemas.microsoft.com/office/drawing/2014/main" xmlns="" id="{1085073B-F851-43C3-AB43-5E4F6F1313D2}"/>
            </a:ext>
          </a:extLst>
        </xdr:cNvPr>
        <xdr:cNvGrpSpPr>
          <a:grpSpLocks/>
        </xdr:cNvGrpSpPr>
      </xdr:nvGrpSpPr>
      <xdr:grpSpPr bwMode="auto">
        <a:xfrm>
          <a:off x="0" y="0"/>
          <a:ext cx="2431869" cy="760911"/>
          <a:chOff x="0" y="0"/>
          <a:chExt cx="2440683" cy="761766"/>
        </a:xfrm>
      </xdr:grpSpPr>
      <xdr:pic>
        <xdr:nvPicPr>
          <xdr:cNvPr id="8206" name="Picture 5">
            <a:extLst>
              <a:ext uri="{FF2B5EF4-FFF2-40B4-BE49-F238E27FC236}">
                <a16:creationId xmlns:a16="http://schemas.microsoft.com/office/drawing/2014/main" xmlns="" id="{6A66AA96-C88D-402A-A144-88D6995EC7B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651635" cy="7617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8207" name="Picture 6" descr="WTTC new logo_140px">
            <a:extLst>
              <a:ext uri="{FF2B5EF4-FFF2-40B4-BE49-F238E27FC236}">
                <a16:creationId xmlns:a16="http://schemas.microsoft.com/office/drawing/2014/main" xmlns="" id="{C036A332-C789-4B82-9239-B24F40CEE64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76400" y="0"/>
            <a:ext cx="764283" cy="731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662940</xdr:colOff>
      <xdr:row>2</xdr:row>
      <xdr:rowOff>419100</xdr:rowOff>
    </xdr:to>
    <xdr:grpSp>
      <xdr:nvGrpSpPr>
        <xdr:cNvPr id="9229" name="Group 4">
          <a:extLst>
            <a:ext uri="{FF2B5EF4-FFF2-40B4-BE49-F238E27FC236}">
              <a16:creationId xmlns:a16="http://schemas.microsoft.com/office/drawing/2014/main" xmlns="" id="{1A71EDD2-837A-4E82-8C28-7230C73FA049}"/>
            </a:ext>
          </a:extLst>
        </xdr:cNvPr>
        <xdr:cNvGrpSpPr>
          <a:grpSpLocks/>
        </xdr:cNvGrpSpPr>
      </xdr:nvGrpSpPr>
      <xdr:grpSpPr bwMode="auto">
        <a:xfrm>
          <a:off x="0" y="0"/>
          <a:ext cx="2425065" cy="736600"/>
          <a:chOff x="0" y="0"/>
          <a:chExt cx="2440683" cy="761766"/>
        </a:xfrm>
      </xdr:grpSpPr>
      <xdr:pic>
        <xdr:nvPicPr>
          <xdr:cNvPr id="9230" name="Picture 5">
            <a:extLst>
              <a:ext uri="{FF2B5EF4-FFF2-40B4-BE49-F238E27FC236}">
                <a16:creationId xmlns:a16="http://schemas.microsoft.com/office/drawing/2014/main" xmlns="" id="{5BADE7BC-5E6E-456C-863F-37C494F88E7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651635" cy="7617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9231" name="Picture 6" descr="WTTC new logo_140px">
            <a:extLst>
              <a:ext uri="{FF2B5EF4-FFF2-40B4-BE49-F238E27FC236}">
                <a16:creationId xmlns:a16="http://schemas.microsoft.com/office/drawing/2014/main" xmlns="" id="{612232C1-56F4-4E1F-AA8D-2A01A3A8D5E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76400" y="0"/>
            <a:ext cx="764283" cy="731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2171700</xdr:colOff>
      <xdr:row>4</xdr:row>
      <xdr:rowOff>60960</xdr:rowOff>
    </xdr:to>
    <xdr:grpSp>
      <xdr:nvGrpSpPr>
        <xdr:cNvPr id="10253" name="Group 4">
          <a:extLst>
            <a:ext uri="{FF2B5EF4-FFF2-40B4-BE49-F238E27FC236}">
              <a16:creationId xmlns:a16="http://schemas.microsoft.com/office/drawing/2014/main" xmlns="" id="{4E2FBB97-6D2E-45C6-8343-1870EF4B9242}"/>
            </a:ext>
          </a:extLst>
        </xdr:cNvPr>
        <xdr:cNvGrpSpPr>
          <a:grpSpLocks/>
        </xdr:cNvGrpSpPr>
      </xdr:nvGrpSpPr>
      <xdr:grpSpPr bwMode="auto">
        <a:xfrm>
          <a:off x="0" y="0"/>
          <a:ext cx="2441575" cy="759460"/>
          <a:chOff x="0" y="0"/>
          <a:chExt cx="2440683" cy="761766"/>
        </a:xfrm>
      </xdr:grpSpPr>
      <xdr:pic>
        <xdr:nvPicPr>
          <xdr:cNvPr id="10254" name="Picture 5">
            <a:extLst>
              <a:ext uri="{FF2B5EF4-FFF2-40B4-BE49-F238E27FC236}">
                <a16:creationId xmlns:a16="http://schemas.microsoft.com/office/drawing/2014/main" xmlns="" id="{07468E6A-4AF5-4C52-9450-71161758943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651635" cy="7617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0255" name="Picture 6" descr="WTTC new logo_140px">
            <a:extLst>
              <a:ext uri="{FF2B5EF4-FFF2-40B4-BE49-F238E27FC236}">
                <a16:creationId xmlns:a16="http://schemas.microsoft.com/office/drawing/2014/main" xmlns="" id="{579BED68-E698-43EE-AC6A-9242A21ACC7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76400" y="0"/>
            <a:ext cx="764283" cy="731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RecoveredExternalLink1"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sustainablehospitality-my.sharepoint.com/uknasdata07/CIMSHARED/Users/Ndesolino/Documents/Energy/Crc/CRC_Source_List_Tool.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sustainablehospitality-my.sharepoint.com/uknasdata07/CIMSHARED/Users/uktpjclark/AppData/Local/Microsoft/Windows/Temporary%20Internet%20Files/Content.Outlook/MQ3J4HT9/Excel%20questionnaire%20v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Definitions"/>
      <sheetName val="1. Hotel details and results"/>
      <sheetName val="2. Energy Consumption"/>
      <sheetName val="Tab A - Private Areas"/>
      <sheetName val="Tab B - Outsourced Laundry"/>
      <sheetName val="Tab C - Refrigerants"/>
      <sheetName val="Tab D - Mobile Fuels"/>
      <sheetName val="Unit conversions"/>
      <sheetName val="Countri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ow r="1">
          <cell r="A1" t="str">
            <v>Albania</v>
          </cell>
        </row>
        <row r="2">
          <cell r="A2" t="str">
            <v>Algeria</v>
          </cell>
        </row>
        <row r="3">
          <cell r="A3" t="str">
            <v>Angola</v>
          </cell>
        </row>
        <row r="4">
          <cell r="A4" t="str">
            <v>Argentina</v>
          </cell>
        </row>
        <row r="5">
          <cell r="A5" t="str">
            <v>Armenia</v>
          </cell>
        </row>
        <row r="6">
          <cell r="A6" t="str">
            <v>Australia</v>
          </cell>
        </row>
        <row r="7">
          <cell r="A7" t="str">
            <v>Austria</v>
          </cell>
        </row>
        <row r="8">
          <cell r="A8" t="str">
            <v>Azerbaijan</v>
          </cell>
        </row>
        <row r="9">
          <cell r="A9" t="str">
            <v>Bahrain</v>
          </cell>
        </row>
        <row r="10">
          <cell r="A10" t="str">
            <v>Bangladesh</v>
          </cell>
        </row>
        <row r="11">
          <cell r="A11" t="str">
            <v>Belarus</v>
          </cell>
        </row>
        <row r="12">
          <cell r="A12" t="str">
            <v>Belgium</v>
          </cell>
        </row>
        <row r="13">
          <cell r="A13" t="str">
            <v>Benin</v>
          </cell>
        </row>
        <row r="14">
          <cell r="A14" t="str">
            <v>Bolivia</v>
          </cell>
        </row>
        <row r="15">
          <cell r="A15" t="str">
            <v>Bosnia and Herzegovina</v>
          </cell>
        </row>
        <row r="16">
          <cell r="A16" t="str">
            <v>Botswana</v>
          </cell>
        </row>
        <row r="17">
          <cell r="A17" t="str">
            <v>Brazil</v>
          </cell>
        </row>
        <row r="18">
          <cell r="A18" t="str">
            <v>Brunei Darussalam</v>
          </cell>
        </row>
        <row r="19">
          <cell r="A19" t="str">
            <v>Bulgaria</v>
          </cell>
        </row>
        <row r="20">
          <cell r="A20" t="str">
            <v>Cambodia</v>
          </cell>
        </row>
        <row r="21">
          <cell r="A21" t="str">
            <v>Cameroon</v>
          </cell>
        </row>
        <row r="22">
          <cell r="A22" t="str">
            <v>Canada</v>
          </cell>
        </row>
        <row r="23">
          <cell r="A23" t="str">
            <v>Chile</v>
          </cell>
        </row>
        <row r="24">
          <cell r="A24" t="str">
            <v>China (including Hong Kong)-IEA</v>
          </cell>
        </row>
        <row r="25">
          <cell r="A25" t="str">
            <v>Taiwan, China</v>
          </cell>
        </row>
        <row r="26">
          <cell r="A26" t="str">
            <v>Colombia</v>
          </cell>
        </row>
        <row r="27">
          <cell r="A27" t="str">
            <v>Congo</v>
          </cell>
        </row>
        <row r="28">
          <cell r="A28" t="str">
            <v>Costa Rica</v>
          </cell>
        </row>
        <row r="29">
          <cell r="A29" t="str">
            <v>Côte d'Ivoire</v>
          </cell>
        </row>
        <row r="30">
          <cell r="A30" t="str">
            <v>Croatia</v>
          </cell>
        </row>
        <row r="31">
          <cell r="A31" t="str">
            <v>Cuba</v>
          </cell>
        </row>
        <row r="32">
          <cell r="A32" t="str">
            <v>Cyprus</v>
          </cell>
        </row>
        <row r="33">
          <cell r="A33" t="str">
            <v>Czech Republic</v>
          </cell>
        </row>
        <row r="34">
          <cell r="A34" t="str">
            <v>Dem. People's Republic of Korea</v>
          </cell>
        </row>
        <row r="35">
          <cell r="A35" t="str">
            <v>Democratic Republic of Congo</v>
          </cell>
        </row>
        <row r="36">
          <cell r="A36" t="str">
            <v>Denmark</v>
          </cell>
        </row>
        <row r="37">
          <cell r="A37" t="str">
            <v>Dominican Republic</v>
          </cell>
        </row>
        <row r="38">
          <cell r="A38" t="str">
            <v>Ecuador</v>
          </cell>
        </row>
        <row r="39">
          <cell r="A39" t="str">
            <v>Egypt</v>
          </cell>
        </row>
        <row r="40">
          <cell r="A40" t="str">
            <v>El Salvador</v>
          </cell>
        </row>
        <row r="41">
          <cell r="A41" t="str">
            <v>Eritrea</v>
          </cell>
        </row>
        <row r="42">
          <cell r="A42" t="str">
            <v>Estonia</v>
          </cell>
        </row>
        <row r="43">
          <cell r="A43" t="str">
            <v>Ethiopia</v>
          </cell>
        </row>
        <row r="44">
          <cell r="A44" t="str">
            <v>Finland</v>
          </cell>
        </row>
        <row r="45">
          <cell r="A45" t="str">
            <v>France</v>
          </cell>
        </row>
        <row r="46">
          <cell r="A46" t="str">
            <v>FYR of Macedonia</v>
          </cell>
        </row>
        <row r="47">
          <cell r="A47" t="str">
            <v>Gabon</v>
          </cell>
        </row>
        <row r="48">
          <cell r="A48" t="str">
            <v>Georgia</v>
          </cell>
        </row>
        <row r="49">
          <cell r="A49" t="str">
            <v>Germany</v>
          </cell>
        </row>
        <row r="50">
          <cell r="A50" t="str">
            <v>Ghana</v>
          </cell>
        </row>
        <row r="51">
          <cell r="A51" t="str">
            <v>Gibraltar</v>
          </cell>
        </row>
        <row r="52">
          <cell r="A52" t="str">
            <v>Greece</v>
          </cell>
        </row>
        <row r="53">
          <cell r="A53" t="str">
            <v>Guatemala</v>
          </cell>
        </row>
        <row r="54">
          <cell r="A54" t="str">
            <v>Haiti</v>
          </cell>
        </row>
        <row r="55">
          <cell r="A55" t="str">
            <v>Honduras</v>
          </cell>
        </row>
        <row r="56">
          <cell r="A56" t="str">
            <v>Hong Kong, China</v>
          </cell>
        </row>
        <row r="57">
          <cell r="A57" t="str">
            <v>Hungary</v>
          </cell>
        </row>
        <row r="58">
          <cell r="A58" t="str">
            <v>Iceland</v>
          </cell>
        </row>
        <row r="59">
          <cell r="A59" t="str">
            <v>India</v>
          </cell>
        </row>
        <row r="60">
          <cell r="A60" t="str">
            <v>Indonesia</v>
          </cell>
        </row>
        <row r="61">
          <cell r="A61" t="str">
            <v>Iraq</v>
          </cell>
        </row>
        <row r="62">
          <cell r="A62" t="str">
            <v>Ireland</v>
          </cell>
        </row>
        <row r="63">
          <cell r="A63" t="str">
            <v>Islamic Republic of Iran</v>
          </cell>
        </row>
        <row r="64">
          <cell r="A64" t="str">
            <v>Israel</v>
          </cell>
        </row>
        <row r="65">
          <cell r="A65" t="str">
            <v>Italy</v>
          </cell>
        </row>
        <row r="66">
          <cell r="A66" t="str">
            <v>Jamaica</v>
          </cell>
        </row>
        <row r="67">
          <cell r="A67" t="str">
            <v>Japan</v>
          </cell>
        </row>
        <row r="68">
          <cell r="A68" t="str">
            <v>Jordan</v>
          </cell>
        </row>
        <row r="69">
          <cell r="A69" t="str">
            <v>Kazakhstan</v>
          </cell>
        </row>
        <row r="70">
          <cell r="A70" t="str">
            <v>Kenya</v>
          </cell>
        </row>
        <row r="71">
          <cell r="A71" t="str">
            <v>Korea</v>
          </cell>
        </row>
        <row r="72">
          <cell r="A72" t="str">
            <v>Kuwait</v>
          </cell>
        </row>
        <row r="73">
          <cell r="A73" t="str">
            <v>Kyrgyzstan</v>
          </cell>
        </row>
        <row r="74">
          <cell r="A74" t="str">
            <v>Latvia</v>
          </cell>
        </row>
        <row r="75">
          <cell r="A75" t="str">
            <v>Lebanon</v>
          </cell>
        </row>
        <row r="76">
          <cell r="A76" t="str">
            <v>Libyan Arab Jamahiriya</v>
          </cell>
        </row>
        <row r="77">
          <cell r="A77" t="str">
            <v>Lithuania</v>
          </cell>
        </row>
        <row r="78">
          <cell r="A78" t="str">
            <v>Luxembourg</v>
          </cell>
        </row>
        <row r="79">
          <cell r="A79" t="str">
            <v>Malaysia</v>
          </cell>
        </row>
        <row r="80">
          <cell r="A80" t="str">
            <v>Malta</v>
          </cell>
        </row>
        <row r="81">
          <cell r="A81" t="str">
            <v>Mexico</v>
          </cell>
        </row>
        <row r="82">
          <cell r="A82" t="str">
            <v>Middle East</v>
          </cell>
        </row>
        <row r="83">
          <cell r="A83" t="str">
            <v>Mongolia</v>
          </cell>
        </row>
        <row r="84">
          <cell r="A84" t="str">
            <v>Morocco</v>
          </cell>
        </row>
        <row r="85">
          <cell r="A85" t="str">
            <v>Mozambique</v>
          </cell>
        </row>
        <row r="86">
          <cell r="A86" t="str">
            <v>Myanmar</v>
          </cell>
        </row>
        <row r="87">
          <cell r="A87" t="str">
            <v>Namibia</v>
          </cell>
        </row>
        <row r="88">
          <cell r="A88" t="str">
            <v>Nepal</v>
          </cell>
        </row>
        <row r="89">
          <cell r="A89" t="str">
            <v>Netherlands</v>
          </cell>
        </row>
        <row r="90">
          <cell r="A90" t="str">
            <v>Netherlands Antilles</v>
          </cell>
        </row>
        <row r="91">
          <cell r="A91" t="str">
            <v>New Zealand</v>
          </cell>
        </row>
        <row r="92">
          <cell r="A92" t="str">
            <v>Nicaragua</v>
          </cell>
        </row>
        <row r="93">
          <cell r="A93" t="str">
            <v>Nigeria</v>
          </cell>
        </row>
        <row r="94">
          <cell r="A94" t="str">
            <v>Norway</v>
          </cell>
        </row>
        <row r="95">
          <cell r="A95" t="str">
            <v>Oman</v>
          </cell>
        </row>
        <row r="96">
          <cell r="A96" t="str">
            <v>Other Africa</v>
          </cell>
        </row>
        <row r="97">
          <cell r="A97" t="str">
            <v>Other Asia</v>
          </cell>
        </row>
        <row r="98">
          <cell r="A98" t="str">
            <v>Other Latin America</v>
          </cell>
        </row>
        <row r="99">
          <cell r="A99" t="str">
            <v>Pakistan</v>
          </cell>
        </row>
        <row r="100">
          <cell r="A100" t="str">
            <v>Panama</v>
          </cell>
        </row>
        <row r="101">
          <cell r="A101" t="str">
            <v>Paraguay</v>
          </cell>
        </row>
        <row r="102">
          <cell r="A102" t="str">
            <v>China (mainland)</v>
          </cell>
        </row>
        <row r="103">
          <cell r="A103" t="str">
            <v>Peru</v>
          </cell>
        </row>
        <row r="104">
          <cell r="A104" t="str">
            <v>Philippines</v>
          </cell>
        </row>
        <row r="105">
          <cell r="A105" t="str">
            <v>Poland</v>
          </cell>
        </row>
        <row r="106">
          <cell r="A106" t="str">
            <v>Portugal</v>
          </cell>
        </row>
        <row r="107">
          <cell r="A107" t="str">
            <v>Qatar</v>
          </cell>
        </row>
        <row r="108">
          <cell r="A108" t="str">
            <v>Republic of Moldova</v>
          </cell>
        </row>
        <row r="109">
          <cell r="A109" t="str">
            <v>Romania</v>
          </cell>
        </row>
        <row r="110">
          <cell r="A110" t="str">
            <v>Russian Federation</v>
          </cell>
        </row>
        <row r="111">
          <cell r="A111" t="str">
            <v>Saudi Arabia</v>
          </cell>
        </row>
        <row r="112">
          <cell r="A112" t="str">
            <v>Senegal</v>
          </cell>
        </row>
        <row r="113">
          <cell r="A113" t="str">
            <v>Serbia</v>
          </cell>
        </row>
        <row r="114">
          <cell r="A114" t="str">
            <v>Singapore</v>
          </cell>
        </row>
        <row r="115">
          <cell r="A115" t="str">
            <v>Slovak Republic</v>
          </cell>
        </row>
        <row r="116">
          <cell r="A116" t="str">
            <v>Slovenia</v>
          </cell>
        </row>
        <row r="117">
          <cell r="A117" t="str">
            <v>South Africa</v>
          </cell>
        </row>
        <row r="118">
          <cell r="A118" t="str">
            <v>Spain</v>
          </cell>
        </row>
        <row r="119">
          <cell r="A119" t="str">
            <v>Sri Lanka</v>
          </cell>
        </row>
        <row r="120">
          <cell r="A120" t="str">
            <v>Sudan</v>
          </cell>
        </row>
        <row r="121">
          <cell r="A121" t="str">
            <v>Sweden</v>
          </cell>
        </row>
        <row r="122">
          <cell r="A122" t="str">
            <v>Switzerland</v>
          </cell>
        </row>
        <row r="123">
          <cell r="A123" t="str">
            <v>Syrian Arab Republic</v>
          </cell>
        </row>
        <row r="124">
          <cell r="A124" t="str">
            <v>Tajikistan</v>
          </cell>
        </row>
        <row r="125">
          <cell r="A125" t="str">
            <v>Thailand</v>
          </cell>
        </row>
        <row r="126">
          <cell r="A126" t="str">
            <v>Togo</v>
          </cell>
        </row>
        <row r="127">
          <cell r="A127" t="str">
            <v>Trinidad and Tobago</v>
          </cell>
        </row>
        <row r="128">
          <cell r="A128" t="str">
            <v>Tunisia</v>
          </cell>
        </row>
        <row r="129">
          <cell r="A129" t="str">
            <v>Turkey</v>
          </cell>
        </row>
        <row r="130">
          <cell r="A130" t="str">
            <v>Turkmenistan</v>
          </cell>
        </row>
        <row r="131">
          <cell r="A131" t="str">
            <v>Ukraine</v>
          </cell>
        </row>
        <row r="132">
          <cell r="A132" t="str">
            <v>United Arab Emirates</v>
          </cell>
        </row>
        <row r="133">
          <cell r="A133" t="str">
            <v>United Kingdom</v>
          </cell>
        </row>
        <row r="134">
          <cell r="A134" t="str">
            <v>United Republic of Tanzania</v>
          </cell>
        </row>
        <row r="135">
          <cell r="A135" t="str">
            <v>United States</v>
          </cell>
        </row>
        <row r="136">
          <cell r="A136" t="str">
            <v>Uruguay</v>
          </cell>
        </row>
        <row r="137">
          <cell r="A137" t="str">
            <v>Uzbekistan</v>
          </cell>
        </row>
        <row r="138">
          <cell r="A138" t="str">
            <v>Venezuela</v>
          </cell>
        </row>
        <row r="139">
          <cell r="A139" t="str">
            <v>Vietnam</v>
          </cell>
        </row>
        <row r="140">
          <cell r="A140" t="str">
            <v>Yemen</v>
          </cell>
        </row>
        <row r="141">
          <cell r="A141" t="str">
            <v>Zambia</v>
          </cell>
        </row>
        <row r="142">
          <cell r="A142" t="str">
            <v>Zimbabwe</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 ME"/>
      <sheetName val="ORGANISATIONAL STRUCTURE INFO"/>
      <sheetName val="PRIMARY MEMBER DATA"/>
      <sheetName val="UNDERTAKING 1 DATA"/>
      <sheetName val="UNDERTAKING 2 DATA"/>
      <sheetName val="UNDERTAKING 3 DATA"/>
      <sheetName val="UNDERTAKING 4 DATA"/>
      <sheetName val="UNDERTAKING 5 DATA"/>
      <sheetName val="UNDERTAKING 6 DATA"/>
      <sheetName val="UNDERTAKING 7 DATA"/>
      <sheetName val="UNDERTAKING 8 DATA"/>
      <sheetName val="UNDERTAKING 9 DATA"/>
      <sheetName val="UNDERTAKING 10 DATA"/>
      <sheetName val="WHOLE GROUP SUMMARY"/>
      <sheetName val="OUTPUT CHARTS"/>
      <sheetName val="PRIMARY MEMBER OUTPUTS"/>
      <sheetName val="UNDERTAKING 1 OUTPUTS"/>
      <sheetName val="UNDERTAKING 2 OUTPUTS"/>
      <sheetName val="UNDERTAKING 3 OUTPUTS"/>
      <sheetName val="UNDERTAKING 4 OUTPUTS"/>
      <sheetName val="UNDERTAKING 5 OUTPUTS"/>
      <sheetName val="UNDERTAKING 6 OUTPUTS"/>
      <sheetName val="UNDERTAKING 7 OUTPUTS"/>
      <sheetName val="UNDERTAKING 8 OUTPUTS"/>
      <sheetName val="UNDERTAKING 9 OUTPUTS"/>
      <sheetName val="UNDERTAKING 10 OUTPUTS"/>
      <sheetName val="Sheet1"/>
    </sheetNames>
    <sheetDataSet>
      <sheetData sheetId="0" refreshError="1"/>
      <sheetData sheetId="1" refreshError="1"/>
      <sheetData sheetId="2">
        <row r="15">
          <cell r="A15" t="str">
            <v>Electricity</v>
          </cell>
        </row>
        <row r="116">
          <cell r="A116" t="str">
            <v>Gas</v>
          </cell>
        </row>
        <row r="711">
          <cell r="D711" t="str">
            <v>Select from list</v>
          </cell>
          <cell r="E711" t="str">
            <v>-</v>
          </cell>
          <cell r="F711" t="str">
            <v>Select from list</v>
          </cell>
          <cell r="G711" t="str">
            <v>-</v>
          </cell>
        </row>
        <row r="712">
          <cell r="D712" t="str">
            <v>GB 00 (HH Metered)</v>
          </cell>
          <cell r="E712" t="str">
            <v>Core</v>
          </cell>
          <cell r="F712" t="str">
            <v>Remotely Read AMR Meters</v>
          </cell>
          <cell r="G712" t="str">
            <v>Core</v>
          </cell>
        </row>
        <row r="713">
          <cell r="D713" t="str">
            <v>GB 01 (Domestic)</v>
          </cell>
          <cell r="E713" t="str">
            <v>Residual</v>
          </cell>
          <cell r="F713" t="str">
            <v>Daily Read Meter</v>
          </cell>
          <cell r="G713" t="str">
            <v>Core</v>
          </cell>
        </row>
        <row r="714">
          <cell r="D714" t="str">
            <v>GB 02 (Domestic)</v>
          </cell>
          <cell r="E714" t="str">
            <v>Residual</v>
          </cell>
          <cell r="F714" t="str">
            <v>Non-Daily Meter  &gt;73200 kWh</v>
          </cell>
          <cell r="G714" t="str">
            <v>Core</v>
          </cell>
        </row>
        <row r="715">
          <cell r="D715" t="str">
            <v>GB 03 (Non Domestic)</v>
          </cell>
          <cell r="E715" t="str">
            <v>Residual</v>
          </cell>
          <cell r="F715" t="str">
            <v>Non-Daily Meter ≤73200 kWh</v>
          </cell>
          <cell r="G715" t="str">
            <v>Residual</v>
          </cell>
        </row>
        <row r="716">
          <cell r="D716" t="str">
            <v>GB 04 (Non Domestic)</v>
          </cell>
          <cell r="E716" t="str">
            <v>Residual</v>
          </cell>
          <cell r="G716" t="str">
            <v>N/A (mandatory HHM)</v>
          </cell>
        </row>
        <row r="717">
          <cell r="D717" t="str">
            <v>GB 05 (Non Domestic)</v>
          </cell>
          <cell r="E717" t="str">
            <v>Core</v>
          </cell>
        </row>
        <row r="718">
          <cell r="D718" t="str">
            <v>GB 06 (Non Domestic)</v>
          </cell>
          <cell r="E718" t="str">
            <v>Core</v>
          </cell>
        </row>
        <row r="719">
          <cell r="D719" t="str">
            <v>GB 07 (Non Domestic)</v>
          </cell>
          <cell r="E719" t="str">
            <v>Core</v>
          </cell>
        </row>
        <row r="720">
          <cell r="D720" t="str">
            <v>GB 08 (Non Domestic)</v>
          </cell>
          <cell r="E720" t="str">
            <v>Core</v>
          </cell>
        </row>
        <row r="721">
          <cell r="D721" t="str">
            <v>GB Pseudo HHM</v>
          </cell>
          <cell r="E721" t="str">
            <v>Core</v>
          </cell>
        </row>
        <row r="722">
          <cell r="D722" t="str">
            <v>GB Remotely Read AMR Meters</v>
          </cell>
          <cell r="E722" t="str">
            <v>Core</v>
          </cell>
        </row>
        <row r="723">
          <cell r="D723" t="str">
            <v>NI Core</v>
          </cell>
          <cell r="E723" t="str">
            <v>Core</v>
          </cell>
        </row>
        <row r="724">
          <cell r="D724" t="str">
            <v>NI Residual</v>
          </cell>
          <cell r="E724" t="str">
            <v>Residual</v>
          </cell>
        </row>
        <row r="725">
          <cell r="D725" t="str">
            <v>Other Residual</v>
          </cell>
          <cell r="E725" t="str">
            <v>Residual</v>
          </cell>
        </row>
        <row r="731">
          <cell r="A731" t="str">
            <v>Select from list</v>
          </cell>
          <cell r="C731" t="str">
            <v>-</v>
          </cell>
          <cell r="D731">
            <v>0</v>
          </cell>
        </row>
        <row r="732">
          <cell r="A732" t="str">
            <v>Aviation Spirit</v>
          </cell>
          <cell r="C732" t="str">
            <v>Tonnes</v>
          </cell>
          <cell r="D732">
            <v>3.1280000000000001</v>
          </cell>
        </row>
        <row r="733">
          <cell r="A733" t="str">
            <v>Aviation Turbine Fuel</v>
          </cell>
          <cell r="C733" t="str">
            <v>Tonnes</v>
          </cell>
          <cell r="D733">
            <v>3.15</v>
          </cell>
        </row>
        <row r="734">
          <cell r="A734" t="str">
            <v>Basic Oxygen Steel (BOS) gas</v>
          </cell>
          <cell r="C734" t="str">
            <v>kWh</v>
          </cell>
          <cell r="D734">
            <v>9.9599999999999992E-4</v>
          </cell>
        </row>
        <row r="735">
          <cell r="A735" t="str">
            <v>Blast Furnace Gas</v>
          </cell>
          <cell r="C735" t="str">
            <v>kWh</v>
          </cell>
          <cell r="D735">
            <v>9.9599999999999992E-4</v>
          </cell>
        </row>
        <row r="736">
          <cell r="A736" t="str">
            <v>Burning (Oil/Kerosene/Paraffin)</v>
          </cell>
          <cell r="C736" t="str">
            <v>litres</v>
          </cell>
          <cell r="D736">
            <v>2.532E-3</v>
          </cell>
          <cell r="G736" t="str">
            <v>Select from list</v>
          </cell>
          <cell r="H736" t="str">
            <v>-</v>
          </cell>
          <cell r="I736">
            <v>0</v>
          </cell>
        </row>
        <row r="737">
          <cell r="A737" t="str">
            <v>Cement industry coal</v>
          </cell>
          <cell r="C737" t="str">
            <v>Tonnes</v>
          </cell>
          <cell r="D737">
            <v>2.3730000000000002</v>
          </cell>
          <cell r="G737" t="str">
            <v>Electricity</v>
          </cell>
          <cell r="H737" t="str">
            <v>kWh</v>
          </cell>
          <cell r="I737">
            <v>5.4100000000000003E-4</v>
          </cell>
        </row>
        <row r="738">
          <cell r="A738" t="str">
            <v>Coke Oven Gas</v>
          </cell>
          <cell r="C738" t="str">
            <v>kWh</v>
          </cell>
          <cell r="D738">
            <v>1.46E-4</v>
          </cell>
          <cell r="G738" t="str">
            <v>Gas</v>
          </cell>
          <cell r="H738" t="str">
            <v>kWh</v>
          </cell>
          <cell r="I738">
            <v>1.8360000000000002E-4</v>
          </cell>
        </row>
        <row r="739">
          <cell r="A739" t="str">
            <v>Commercial/Public Sector Coal</v>
          </cell>
          <cell r="C739" t="str">
            <v>Tonnes</v>
          </cell>
          <cell r="D739">
            <v>2.577</v>
          </cell>
        </row>
        <row r="740">
          <cell r="A740" t="str">
            <v>Coking Coal</v>
          </cell>
          <cell r="C740" t="str">
            <v>Tonnes</v>
          </cell>
          <cell r="D740">
            <v>2.9319999999999999</v>
          </cell>
        </row>
        <row r="741">
          <cell r="A741" t="str">
            <v>Colliery Methane</v>
          </cell>
          <cell r="C741" t="str">
            <v>kWh</v>
          </cell>
          <cell r="D741">
            <v>1.84E-4</v>
          </cell>
        </row>
        <row r="742">
          <cell r="A742" t="str">
            <v>Diesel</v>
          </cell>
          <cell r="C742" t="str">
            <v>litres</v>
          </cell>
          <cell r="D742">
            <v>2.6389999999999999E-3</v>
          </cell>
        </row>
        <row r="743">
          <cell r="A743" t="str">
            <v>Fuel Oil</v>
          </cell>
          <cell r="C743" t="str">
            <v>Tonnes</v>
          </cell>
          <cell r="D743">
            <v>3.2160000000000002</v>
          </cell>
        </row>
        <row r="744">
          <cell r="A744" t="str">
            <v>Gas Oil</v>
          </cell>
          <cell r="C744" t="str">
            <v>litres</v>
          </cell>
          <cell r="D744">
            <v>2.7620000000000001E-3</v>
          </cell>
        </row>
        <row r="745">
          <cell r="A745" t="str">
            <v>Industrial Coal</v>
          </cell>
          <cell r="C745" t="str">
            <v>Tonnes</v>
          </cell>
          <cell r="D745">
            <v>2.3140000000000001</v>
          </cell>
        </row>
        <row r="746">
          <cell r="A746" t="str">
            <v>Liquid Petroleum Gas (LPG)</v>
          </cell>
          <cell r="C746" t="str">
            <v>litres</v>
          </cell>
          <cell r="D746">
            <v>1.4950000000000002E-3</v>
          </cell>
        </row>
        <row r="747">
          <cell r="A747" t="str">
            <v>Lignite</v>
          </cell>
          <cell r="C747" t="str">
            <v>Tonnes</v>
          </cell>
          <cell r="D747">
            <v>1.2030000000000001</v>
          </cell>
        </row>
        <row r="748">
          <cell r="A748" t="str">
            <v>Peat</v>
          </cell>
          <cell r="C748" t="str">
            <v>Tonnes</v>
          </cell>
          <cell r="D748">
            <v>1.357</v>
          </cell>
        </row>
        <row r="749">
          <cell r="A749" t="str">
            <v>Naphtha</v>
          </cell>
          <cell r="C749" t="str">
            <v>Tonnes</v>
          </cell>
          <cell r="D749">
            <v>3.1310000000000002</v>
          </cell>
        </row>
        <row r="750">
          <cell r="A750" t="str">
            <v>Natural Gas</v>
          </cell>
          <cell r="C750" t="str">
            <v>kWh</v>
          </cell>
          <cell r="D750">
            <v>1.8360000000000002E-4</v>
          </cell>
        </row>
        <row r="751">
          <cell r="A751" t="str">
            <v>Other Petroleum Gas</v>
          </cell>
          <cell r="C751" t="str">
            <v>kWh</v>
          </cell>
          <cell r="D751">
            <v>2.0569999999999999E-4</v>
          </cell>
        </row>
        <row r="752">
          <cell r="A752" t="str">
            <v>Petrol</v>
          </cell>
          <cell r="C752" t="str">
            <v>litres</v>
          </cell>
          <cell r="D752">
            <v>2.3035E-3</v>
          </cell>
        </row>
        <row r="753">
          <cell r="A753" t="str">
            <v>Petroleum Coke</v>
          </cell>
          <cell r="C753" t="str">
            <v>Tonnes</v>
          </cell>
          <cell r="D753">
            <v>2.9809999999999999</v>
          </cell>
        </row>
        <row r="754">
          <cell r="A754" t="str">
            <v>Scrap Tyres</v>
          </cell>
          <cell r="C754" t="str">
            <v>Tonnes</v>
          </cell>
          <cell r="D754">
            <v>1.669</v>
          </cell>
        </row>
        <row r="755">
          <cell r="A755" t="str">
            <v>Solid Smokeless Fuel</v>
          </cell>
          <cell r="C755" t="str">
            <v>Tonnes</v>
          </cell>
          <cell r="D755">
            <v>2.81</v>
          </cell>
        </row>
        <row r="756">
          <cell r="A756" t="str">
            <v>Sour Gas</v>
          </cell>
          <cell r="C756" t="str">
            <v>kWh</v>
          </cell>
          <cell r="D756">
            <v>2.397E-4</v>
          </cell>
        </row>
        <row r="757">
          <cell r="A757" t="str">
            <v>Waste</v>
          </cell>
          <cell r="C757" t="str">
            <v>Tonnes</v>
          </cell>
          <cell r="D757">
            <v>0.27500000000000002</v>
          </cell>
        </row>
        <row r="758">
          <cell r="A758" t="str">
            <v>Waste Oils</v>
          </cell>
          <cell r="C758" t="str">
            <v>Tonnes</v>
          </cell>
          <cell r="D758">
            <v>3.0260000000000002</v>
          </cell>
        </row>
        <row r="759">
          <cell r="A759" t="str">
            <v>Waste Solvents</v>
          </cell>
          <cell r="C759" t="str">
            <v>Tonnes</v>
          </cell>
          <cell r="D759">
            <v>1.613</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uidance"/>
      <sheetName val="Intro"/>
      <sheetName val="Section A - Scope"/>
      <sheetName val="Section B - Unconditioned"/>
      <sheetName val="Section C - Laundry"/>
      <sheetName val="Section D - Transport"/>
      <sheetName val="Section E - Fugitive emissions"/>
      <sheetName val="Section F - Seasonality"/>
      <sheetName val="Annex - Conversion Factors"/>
      <sheetName val="Table 1 - Stationary combustion"/>
      <sheetName val="Table 5 - Electricity US"/>
      <sheetName val="Table 8 - Elec other countries"/>
      <sheetName val="Table 9 - Transport fuel use"/>
      <sheetName val="Table 11 - Transp vehicle dist."/>
      <sheetName val="Answer sheet"/>
      <sheetName val="Not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ow r="5">
          <cell r="C5" t="str">
            <v>Yes</v>
          </cell>
        </row>
        <row r="6">
          <cell r="C6" t="str">
            <v>No</v>
          </cell>
        </row>
      </sheetData>
      <sheetData sheetId="15" refreshError="1"/>
    </sheetDataSet>
  </externalBook>
</externalLink>
</file>

<file path=xl/persons/person.xml><?xml version="1.0" encoding="utf-8"?>
<personList xmlns="http://schemas.microsoft.com/office/spreadsheetml/2018/threadedcomments" xmlns:x="http://schemas.openxmlformats.org/spreadsheetml/2006/main">
  <person displayName="Claire Whitely" id="{7B25A033-D7FD-48CD-A292-84B328459BB2}" userId="S::claire.whitely@sustainablehospitalityalliance.org::9b0e8f2b-f9b6-47d6-b451-85a23ad288ed" providerId="AD"/>
</personList>
</file>

<file path=xl/theme/theme1.xml><?xml version="1.0" encoding="utf-8"?>
<a:theme xmlns:a="http://schemas.openxmlformats.org/drawingml/2006/main" name="Office Theme">
  <a:themeElements>
    <a:clrScheme name="Alliance excel">
      <a:dk1>
        <a:sysClr val="windowText" lastClr="000000"/>
      </a:dk1>
      <a:lt1>
        <a:sysClr val="window" lastClr="FFFFFF"/>
      </a:lt1>
      <a:dk2>
        <a:srgbClr val="8F9BB3"/>
      </a:dk2>
      <a:lt2>
        <a:srgbClr val="1F3664"/>
      </a:lt2>
      <a:accent1>
        <a:srgbClr val="1F3664"/>
      </a:accent1>
      <a:accent2>
        <a:srgbClr val="707070"/>
      </a:accent2>
      <a:accent3>
        <a:srgbClr val="27BAA8"/>
      </a:accent3>
      <a:accent4>
        <a:srgbClr val="E1757F"/>
      </a:accent4>
      <a:accent5>
        <a:srgbClr val="006B57"/>
      </a:accent5>
      <a:accent6>
        <a:srgbClr val="A1214D"/>
      </a:accent6>
      <a:hlink>
        <a:srgbClr val="1F3664"/>
      </a:hlink>
      <a:folHlink>
        <a:srgbClr val="A1214D"/>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I18" dT="2021-03-25T15:21:54.31" personId="{7B25A033-D7FD-48CD-A292-84B328459BB2}" id="{3DAEEA46-2C0D-46ED-8A67-8951D664D222}">
    <text>GHG reporting figures provided UK government 2020
https://assets.publishing.service.gov.uk/government/uploads/system/uploads/attachment_data/file/891105/Conversion_Factors_2020_-_Condensed_set__for_most_users_.xlsx</text>
  </threadedComment>
  <threadedComment ref="I21" dT="2021-03-25T15:22:04.52" personId="{7B25A033-D7FD-48CD-A292-84B328459BB2}" id="{215C5755-26E2-4508-891D-28F46F0C244C}">
    <text>GHG reporting figures provided UK government 2020
https://assets.publishing.service.gov.uk/government/uploads/system/uploads/attachment_data/file/891105/Conversion_Factors_2020_-_Condensed_set__for_most_users_.xlsx</text>
  </threadedComment>
  <threadedComment ref="I24" dT="2021-03-25T15:22:13.21" personId="{7B25A033-D7FD-48CD-A292-84B328459BB2}" id="{550D3489-B1FC-4172-AA86-36C04848B048}">
    <text>GHG reporting figures provided UK government 2020
https://assets.publishing.service.gov.uk/government/uploads/system/uploads/attachment_data/file/891105/Conversion_Factors_2020_-_Condensed_set__for_most_users_.xlsx</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8.xml"/><Relationship Id="rId1" Type="http://schemas.openxmlformats.org/officeDocument/2006/relationships/printerSettings" Target="../printerSettings/printerSettings7.bin"/><Relationship Id="rId5" Type="http://schemas.microsoft.com/office/2017/10/relationships/threadedComment" Target="../threadedComments/threadedComment1.xml"/><Relationship Id="rId4" Type="http://schemas.openxmlformats.org/officeDocument/2006/relationships/comments" Target="../comments2.xml"/></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8.bin"/><Relationship Id="rId1" Type="http://schemas.openxmlformats.org/officeDocument/2006/relationships/hyperlink" Target="http://www.onlineconversion.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6"/>
  <sheetViews>
    <sheetView zoomScale="70" zoomScaleNormal="70" workbookViewId="0">
      <selection activeCell="D18" sqref="D18"/>
    </sheetView>
  </sheetViews>
  <sheetFormatPr defaultColWidth="0" defaultRowHeight="14.25" zeroHeight="1" x14ac:dyDescent="0.2"/>
  <cols>
    <col min="1" max="1" width="4.875" style="1" customWidth="1"/>
    <col min="2" max="2" width="120.125" style="1" customWidth="1"/>
    <col min="3" max="3" width="5.375" style="1" customWidth="1"/>
    <col min="4" max="16384" width="8.125" style="1" hidden="1"/>
  </cols>
  <sheetData>
    <row r="1" spans="2:2" ht="22.5" customHeight="1" x14ac:dyDescent="0.2"/>
    <row r="2" spans="2:2" ht="63.75" customHeight="1" x14ac:dyDescent="0.2">
      <c r="B2" s="258"/>
    </row>
    <row r="3" spans="2:2" ht="27.75" customHeight="1" x14ac:dyDescent="0.2">
      <c r="B3" s="259" t="s">
        <v>372</v>
      </c>
    </row>
    <row r="4" spans="2:2" ht="63.75" x14ac:dyDescent="0.2">
      <c r="B4" s="260" t="s">
        <v>0</v>
      </c>
    </row>
    <row r="5" spans="2:2" ht="25.5" x14ac:dyDescent="0.2">
      <c r="B5" s="260" t="s">
        <v>1</v>
      </c>
    </row>
    <row r="6" spans="2:2" ht="22.5" customHeight="1" x14ac:dyDescent="0.2">
      <c r="B6" s="261" t="s">
        <v>2</v>
      </c>
    </row>
    <row r="7" spans="2:2" ht="22.5" customHeight="1" x14ac:dyDescent="0.2">
      <c r="B7" s="262" t="s">
        <v>3</v>
      </c>
    </row>
    <row r="8" spans="2:2" ht="22.5" customHeight="1" x14ac:dyDescent="0.2">
      <c r="B8" s="263" t="s">
        <v>4</v>
      </c>
    </row>
    <row r="9" spans="2:2" ht="22.5" customHeight="1" x14ac:dyDescent="0.2">
      <c r="B9" s="264" t="s">
        <v>5</v>
      </c>
    </row>
    <row r="10" spans="2:2" ht="22.5" customHeight="1" x14ac:dyDescent="0.2">
      <c r="B10" s="265" t="s">
        <v>6</v>
      </c>
    </row>
    <row r="11" spans="2:2" ht="22.5" customHeight="1" x14ac:dyDescent="0.2">
      <c r="B11" s="265" t="s">
        <v>7</v>
      </c>
    </row>
    <row r="12" spans="2:2" ht="22.5" customHeight="1" x14ac:dyDescent="0.2">
      <c r="B12" s="265" t="s">
        <v>8</v>
      </c>
    </row>
    <row r="13" spans="2:2" ht="22.5" customHeight="1" x14ac:dyDescent="0.2">
      <c r="B13" s="264" t="s">
        <v>9</v>
      </c>
    </row>
    <row r="14" spans="2:2" ht="22.5" customHeight="1" x14ac:dyDescent="0.2">
      <c r="B14" s="264" t="s">
        <v>10</v>
      </c>
    </row>
    <row r="15" spans="2:2" ht="22.5" customHeight="1" x14ac:dyDescent="0.2">
      <c r="B15" s="264" t="s">
        <v>11</v>
      </c>
    </row>
    <row r="16" spans="2:2" ht="22.5" customHeight="1" x14ac:dyDescent="0.2">
      <c r="B16" s="264" t="s">
        <v>12</v>
      </c>
    </row>
    <row r="17" spans="2:2" ht="22.5" customHeight="1" x14ac:dyDescent="0.2">
      <c r="B17" s="263" t="s">
        <v>13</v>
      </c>
    </row>
    <row r="18" spans="2:2" ht="22.5" customHeight="1" x14ac:dyDescent="0.2">
      <c r="B18" s="262" t="s">
        <v>14</v>
      </c>
    </row>
    <row r="19" spans="2:2" ht="22.5" customHeight="1" x14ac:dyDescent="0.2">
      <c r="B19" s="266" t="s">
        <v>15</v>
      </c>
    </row>
    <row r="20" spans="2:2" ht="22.5" customHeight="1" x14ac:dyDescent="0.2">
      <c r="B20" s="262" t="s">
        <v>16</v>
      </c>
    </row>
    <row r="21" spans="2:2" ht="22.5" customHeight="1" x14ac:dyDescent="0.2">
      <c r="B21" s="266" t="s">
        <v>17</v>
      </c>
    </row>
    <row r="22" spans="2:2" ht="22.5" customHeight="1" x14ac:dyDescent="0.2">
      <c r="B22" s="267" t="s">
        <v>18</v>
      </c>
    </row>
    <row r="23" spans="2:2" ht="22.5" customHeight="1" x14ac:dyDescent="0.2">
      <c r="B23" s="262" t="s">
        <v>19</v>
      </c>
    </row>
    <row r="24" spans="2:2" ht="22.5" customHeight="1" x14ac:dyDescent="0.2">
      <c r="B24" s="268" t="s">
        <v>20</v>
      </c>
    </row>
    <row r="25" spans="2:2" x14ac:dyDescent="0.2">
      <c r="B25" s="2"/>
    </row>
    <row r="26" spans="2:2" ht="13.5" hidden="1" customHeight="1" x14ac:dyDescent="0.2"/>
  </sheetData>
  <sheetProtection algorithmName="SHA-512" hashValue="gh8VyA/sFjnpCOrZ6K9Ld5sjAHIAXBQdHxlcjFMFTw6Zgnd6OBQWOLqZSTtc4AgxA3vHnrRuiaROq9v6YkWrtg==" saltValue="nIXjcUFhCj2tHdka25MwRA==" spinCount="100000" sheet="1" objects="1" scenarios="1"/>
  <pageMargins left="0.70866141732283472" right="0.70866141732283472" top="0.74803149606299213" bottom="0.74803149606299213" header="0.31496062992125984" footer="0.31496062992125984"/>
  <pageSetup paperSize="9" scale="77" orientation="landscape" horizontalDpi="4294967293"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5"/>
  <sheetViews>
    <sheetView zoomScale="70" zoomScaleNormal="70" workbookViewId="0">
      <selection activeCell="D24" sqref="D24"/>
    </sheetView>
  </sheetViews>
  <sheetFormatPr defaultColWidth="0" defaultRowHeight="14.25" zeroHeight="1" x14ac:dyDescent="0.2"/>
  <cols>
    <col min="1" max="1" width="4.125" style="1" customWidth="1"/>
    <col min="2" max="2" width="27.5" style="3" customWidth="1"/>
    <col min="3" max="3" width="3.125" style="4" customWidth="1"/>
    <col min="4" max="4" width="128" style="1" customWidth="1"/>
    <col min="5" max="5" width="4.125" style="1" customWidth="1"/>
    <col min="6" max="8" width="0" style="1" hidden="1" customWidth="1"/>
    <col min="9" max="16384" width="8.125" style="1" hidden="1"/>
  </cols>
  <sheetData>
    <row r="1" spans="2:8" ht="19.5" customHeight="1" x14ac:dyDescent="0.2"/>
    <row r="2" spans="2:8" ht="24" customHeight="1" x14ac:dyDescent="0.2">
      <c r="B2" s="269"/>
      <c r="C2" s="270"/>
      <c r="D2" s="271"/>
    </row>
    <row r="3" spans="2:8" ht="41.25" customHeight="1" x14ac:dyDescent="0.2">
      <c r="B3" s="272"/>
      <c r="C3" s="273"/>
      <c r="D3" s="274"/>
    </row>
    <row r="4" spans="2:8" ht="27.75" customHeight="1" x14ac:dyDescent="0.2">
      <c r="B4" s="275" t="s">
        <v>21</v>
      </c>
      <c r="C4" s="257"/>
      <c r="D4" s="276"/>
    </row>
    <row r="5" spans="2:8" ht="18" customHeight="1" x14ac:dyDescent="0.2">
      <c r="B5" s="277" t="s">
        <v>22</v>
      </c>
      <c r="C5" s="5"/>
      <c r="D5" s="278"/>
    </row>
    <row r="6" spans="2:8" ht="38.25" x14ac:dyDescent="0.2">
      <c r="B6" s="279" t="s">
        <v>23</v>
      </c>
      <c r="C6" s="6"/>
      <c r="D6" s="280" t="s">
        <v>24</v>
      </c>
    </row>
    <row r="7" spans="2:8" ht="38.25" x14ac:dyDescent="0.2">
      <c r="B7" s="281" t="s">
        <v>25</v>
      </c>
      <c r="C7" s="6"/>
      <c r="D7" s="280" t="s">
        <v>26</v>
      </c>
    </row>
    <row r="8" spans="2:8" x14ac:dyDescent="0.2">
      <c r="B8" s="281" t="s">
        <v>27</v>
      </c>
      <c r="C8" s="6"/>
      <c r="D8" s="280" t="s">
        <v>28</v>
      </c>
    </row>
    <row r="9" spans="2:8" x14ac:dyDescent="0.2">
      <c r="B9" s="279"/>
      <c r="C9" s="6"/>
      <c r="D9" s="282"/>
      <c r="E9" s="7"/>
      <c r="F9" s="7"/>
      <c r="G9" s="7"/>
      <c r="H9" s="7"/>
    </row>
    <row r="10" spans="2:8" ht="18" customHeight="1" x14ac:dyDescent="0.2">
      <c r="B10" s="277" t="s">
        <v>29</v>
      </c>
      <c r="C10" s="5"/>
      <c r="D10" s="278"/>
      <c r="E10" s="7"/>
      <c r="F10" s="7"/>
      <c r="G10" s="7"/>
      <c r="H10" s="7"/>
    </row>
    <row r="11" spans="2:8" ht="25.5" x14ac:dyDescent="0.2">
      <c r="B11" s="283" t="s">
        <v>30</v>
      </c>
      <c r="C11" s="8"/>
      <c r="D11" s="284" t="s">
        <v>31</v>
      </c>
      <c r="E11" s="7"/>
      <c r="F11" s="7"/>
      <c r="G11" s="7"/>
      <c r="H11" s="7"/>
    </row>
    <row r="12" spans="2:8" ht="38.25" x14ac:dyDescent="0.2">
      <c r="B12" s="285"/>
      <c r="C12" s="286"/>
      <c r="D12" s="287" t="s">
        <v>32</v>
      </c>
      <c r="E12" s="7"/>
      <c r="F12" s="7"/>
      <c r="G12" s="7"/>
      <c r="H12" s="7"/>
    </row>
    <row r="13" spans="2:8" x14ac:dyDescent="0.2">
      <c r="B13" s="285"/>
      <c r="C13" s="286"/>
      <c r="D13" s="287"/>
      <c r="E13" s="7"/>
      <c r="F13" s="7"/>
      <c r="G13" s="7"/>
      <c r="H13" s="7"/>
    </row>
    <row r="14" spans="2:8" x14ac:dyDescent="0.2">
      <c r="B14" s="285"/>
      <c r="C14" s="286"/>
      <c r="D14" s="288" t="s">
        <v>33</v>
      </c>
      <c r="E14" s="7"/>
      <c r="F14" s="7"/>
      <c r="G14" s="7"/>
      <c r="H14" s="7"/>
    </row>
    <row r="15" spans="2:8" ht="25.5" x14ac:dyDescent="0.2">
      <c r="B15" s="285"/>
      <c r="C15" s="286"/>
      <c r="D15" s="287" t="s">
        <v>34</v>
      </c>
      <c r="E15" s="7"/>
      <c r="F15" s="7"/>
      <c r="G15" s="7"/>
      <c r="H15" s="7"/>
    </row>
    <row r="16" spans="2:8" x14ac:dyDescent="0.2">
      <c r="B16" s="285"/>
      <c r="C16" s="286"/>
      <c r="D16" s="287" t="s">
        <v>35</v>
      </c>
      <c r="E16" s="7"/>
      <c r="F16" s="7"/>
      <c r="G16" s="7"/>
      <c r="H16" s="7"/>
    </row>
    <row r="17" spans="2:8" x14ac:dyDescent="0.2">
      <c r="B17" s="285"/>
      <c r="C17" s="286"/>
      <c r="D17" s="287" t="s">
        <v>36</v>
      </c>
      <c r="E17" s="7"/>
      <c r="F17" s="7"/>
      <c r="G17" s="7"/>
      <c r="H17" s="7"/>
    </row>
    <row r="18" spans="2:8" x14ac:dyDescent="0.2">
      <c r="B18" s="285"/>
      <c r="C18" s="286"/>
      <c r="D18" s="288" t="s">
        <v>37</v>
      </c>
      <c r="E18" s="7"/>
      <c r="F18" s="7"/>
      <c r="G18" s="7"/>
      <c r="H18" s="7"/>
    </row>
    <row r="19" spans="2:8" x14ac:dyDescent="0.2">
      <c r="B19" s="285"/>
      <c r="C19" s="286"/>
      <c r="D19" s="287" t="s">
        <v>38</v>
      </c>
      <c r="E19" s="7"/>
      <c r="F19" s="7"/>
      <c r="G19" s="7"/>
      <c r="H19" s="7"/>
    </row>
    <row r="20" spans="2:8" x14ac:dyDescent="0.2">
      <c r="B20" s="285"/>
      <c r="C20" s="286"/>
      <c r="D20" s="289" t="s">
        <v>39</v>
      </c>
      <c r="E20" s="7"/>
      <c r="F20" s="7"/>
      <c r="G20" s="7"/>
      <c r="H20" s="7"/>
    </row>
    <row r="21" spans="2:8" x14ac:dyDescent="0.2">
      <c r="B21" s="285"/>
      <c r="C21" s="286"/>
      <c r="D21" s="288" t="s">
        <v>40</v>
      </c>
      <c r="E21" s="7"/>
      <c r="F21" s="7"/>
      <c r="G21" s="7"/>
      <c r="H21" s="7"/>
    </row>
    <row r="22" spans="2:8" ht="25.5" x14ac:dyDescent="0.2">
      <c r="B22" s="285"/>
      <c r="C22" s="286"/>
      <c r="D22" s="287" t="s">
        <v>41</v>
      </c>
      <c r="E22" s="7"/>
      <c r="F22" s="7"/>
      <c r="G22" s="7"/>
      <c r="H22" s="7"/>
    </row>
    <row r="23" spans="2:8" x14ac:dyDescent="0.2">
      <c r="B23" s="285"/>
      <c r="C23" s="286"/>
      <c r="D23" s="287" t="s">
        <v>373</v>
      </c>
      <c r="E23" s="7"/>
      <c r="F23" s="7"/>
      <c r="G23" s="7"/>
      <c r="H23" s="7"/>
    </row>
    <row r="24" spans="2:8" x14ac:dyDescent="0.2">
      <c r="B24" s="285"/>
      <c r="C24" s="286"/>
      <c r="D24" s="290" t="s">
        <v>42</v>
      </c>
      <c r="E24" s="7"/>
      <c r="F24" s="7"/>
      <c r="G24" s="7"/>
      <c r="H24" s="7"/>
    </row>
    <row r="25" spans="2:8" x14ac:dyDescent="0.2">
      <c r="B25" s="285"/>
      <c r="C25" s="286"/>
      <c r="D25" s="290" t="s">
        <v>43</v>
      </c>
      <c r="E25" s="7"/>
      <c r="F25" s="7"/>
      <c r="G25" s="7"/>
      <c r="H25" s="7"/>
    </row>
    <row r="26" spans="2:8" x14ac:dyDescent="0.2">
      <c r="B26" s="291"/>
      <c r="C26" s="11"/>
      <c r="D26" s="292"/>
      <c r="E26" s="7"/>
      <c r="F26" s="7"/>
      <c r="G26" s="7"/>
      <c r="H26" s="7"/>
    </row>
    <row r="27" spans="2:8" ht="83.45" customHeight="1" x14ac:dyDescent="0.2">
      <c r="B27" s="279" t="s">
        <v>44</v>
      </c>
      <c r="C27" s="12"/>
      <c r="D27" s="280" t="s">
        <v>45</v>
      </c>
      <c r="E27" s="7"/>
      <c r="F27" s="7"/>
      <c r="G27" s="7"/>
      <c r="H27" s="7"/>
    </row>
    <row r="28" spans="2:8" ht="133.5" customHeight="1" x14ac:dyDescent="0.2">
      <c r="B28" s="293" t="s">
        <v>46</v>
      </c>
      <c r="C28" s="13"/>
      <c r="D28" s="294" t="s">
        <v>47</v>
      </c>
      <c r="E28" s="7"/>
      <c r="F28" s="7"/>
      <c r="G28" s="7"/>
      <c r="H28" s="7"/>
    </row>
    <row r="29" spans="2:8" x14ac:dyDescent="0.2">
      <c r="B29" s="283"/>
      <c r="C29" s="8"/>
      <c r="D29" s="295"/>
      <c r="E29" s="7"/>
      <c r="F29" s="7"/>
      <c r="G29" s="7"/>
      <c r="H29" s="7"/>
    </row>
    <row r="30" spans="2:8" ht="15.75" x14ac:dyDescent="0.2">
      <c r="B30" s="14" t="s">
        <v>48</v>
      </c>
      <c r="C30" s="15"/>
      <c r="D30" s="16"/>
      <c r="E30" s="7"/>
      <c r="F30" s="7"/>
      <c r="G30" s="7"/>
      <c r="H30" s="7"/>
    </row>
    <row r="31" spans="2:8" ht="38.25" x14ac:dyDescent="0.2">
      <c r="B31" s="291" t="s">
        <v>49</v>
      </c>
      <c r="C31" s="11"/>
      <c r="D31" s="296" t="s">
        <v>50</v>
      </c>
      <c r="E31" s="17"/>
      <c r="F31" s="17"/>
      <c r="G31" s="17"/>
      <c r="H31" s="17"/>
    </row>
    <row r="32" spans="2:8" x14ac:dyDescent="0.2">
      <c r="B32" s="279" t="s">
        <v>51</v>
      </c>
      <c r="C32" s="12"/>
      <c r="D32" s="280" t="s">
        <v>52</v>
      </c>
    </row>
    <row r="33" spans="2:8" x14ac:dyDescent="0.2">
      <c r="B33" s="279" t="s">
        <v>53</v>
      </c>
      <c r="C33" s="6"/>
      <c r="D33" s="280" t="s">
        <v>54</v>
      </c>
    </row>
    <row r="34" spans="2:8" ht="15" customHeight="1" x14ac:dyDescent="0.2">
      <c r="B34" s="279"/>
      <c r="C34" s="6"/>
      <c r="D34" s="297"/>
      <c r="E34" s="17"/>
      <c r="F34" s="17"/>
      <c r="G34" s="17"/>
      <c r="H34" s="17"/>
    </row>
    <row r="35" spans="2:8" ht="18" customHeight="1" x14ac:dyDescent="0.2">
      <c r="B35" s="277" t="s">
        <v>55</v>
      </c>
      <c r="C35" s="5"/>
      <c r="D35" s="278"/>
      <c r="E35" s="17"/>
      <c r="F35" s="17"/>
      <c r="G35" s="17"/>
      <c r="H35" s="17"/>
    </row>
    <row r="36" spans="2:8" ht="38.25" x14ac:dyDescent="0.2">
      <c r="B36" s="279" t="s">
        <v>56</v>
      </c>
      <c r="C36" s="12"/>
      <c r="D36" s="280" t="s">
        <v>57</v>
      </c>
      <c r="E36" s="17"/>
      <c r="F36" s="17"/>
      <c r="G36" s="17"/>
      <c r="H36" s="17"/>
    </row>
    <row r="37" spans="2:8" ht="25.5" x14ac:dyDescent="0.2">
      <c r="B37" s="279" t="s">
        <v>58</v>
      </c>
      <c r="C37" s="12"/>
      <c r="D37" s="280" t="s">
        <v>59</v>
      </c>
      <c r="E37" s="17"/>
      <c r="F37" s="17"/>
      <c r="G37" s="17"/>
      <c r="H37" s="17"/>
    </row>
    <row r="38" spans="2:8" ht="38.25" x14ac:dyDescent="0.2">
      <c r="B38" s="279" t="s">
        <v>60</v>
      </c>
      <c r="C38" s="12"/>
      <c r="D38" s="280" t="s">
        <v>61</v>
      </c>
    </row>
    <row r="39" spans="2:8" x14ac:dyDescent="0.2">
      <c r="B39" s="279"/>
      <c r="C39" s="12"/>
      <c r="D39" s="280" t="s">
        <v>62</v>
      </c>
    </row>
    <row r="40" spans="2:8" x14ac:dyDescent="0.2">
      <c r="B40" s="279"/>
      <c r="C40" s="6"/>
      <c r="D40" s="297"/>
    </row>
    <row r="41" spans="2:8" ht="18" customHeight="1" x14ac:dyDescent="0.2">
      <c r="B41" s="298" t="s">
        <v>63</v>
      </c>
      <c r="C41" s="5"/>
      <c r="D41" s="278"/>
    </row>
    <row r="42" spans="2:8" ht="38.25" x14ac:dyDescent="0.2">
      <c r="B42" s="299" t="s">
        <v>64</v>
      </c>
      <c r="C42" s="18"/>
      <c r="D42" s="300" t="s">
        <v>65</v>
      </c>
    </row>
    <row r="43" spans="2:8" ht="18" customHeight="1" x14ac:dyDescent="0.2">
      <c r="B43" s="298" t="s">
        <v>66</v>
      </c>
      <c r="C43" s="5"/>
      <c r="D43" s="278"/>
    </row>
    <row r="44" spans="2:8" x14ac:dyDescent="0.2">
      <c r="B44" s="301" t="s">
        <v>67</v>
      </c>
      <c r="C44" s="302"/>
      <c r="D44" s="303" t="s">
        <v>68</v>
      </c>
    </row>
    <row r="45" spans="2:8" x14ac:dyDescent="0.2">
      <c r="B45" s="9"/>
      <c r="C45" s="10"/>
      <c r="D45" s="2"/>
    </row>
  </sheetData>
  <sheetProtection algorithmName="SHA-512" hashValue="/iQC61aIxk51ODKBI3nwkHEsfMK4ksOVjw9RdlU/0dkXYczMUMUm58rcstyMNRnI5MEICEHa11LA/gv5stZunQ==" saltValue="qIpAtxALJP15HxrBAG50kg==" spinCount="100000" sheet="1" objects="1" scenarios="1"/>
  <hyperlinks>
    <hyperlink ref="D20" location="'Unit conversions'!A1" display="Click here for detailed unit conversions"/>
  </hyperlinks>
  <pageMargins left="0.70866141732283472" right="0.70866141732283472" top="0.74803149606299213" bottom="0.74803149606299213" header="0.31496062992125984" footer="0.31496062992125984"/>
  <pageSetup paperSize="9" scale="44"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8"/>
  <sheetViews>
    <sheetView tabSelected="1" zoomScale="80" zoomScaleNormal="80" workbookViewId="0">
      <selection activeCell="E18" sqref="E18:H18"/>
    </sheetView>
  </sheetViews>
  <sheetFormatPr defaultColWidth="0" defaultRowHeight="12.75" zeroHeight="1" x14ac:dyDescent="0.2"/>
  <cols>
    <col min="1" max="1" width="5.375" style="2" customWidth="1"/>
    <col min="2" max="2" width="10" style="2" bestFit="1" customWidth="1"/>
    <col min="3" max="3" width="46.625" style="19" customWidth="1"/>
    <col min="4" max="4" width="11.625" style="2" customWidth="1"/>
    <col min="5" max="6" width="5.5" style="2" customWidth="1"/>
    <col min="7" max="7" width="13.125" style="2" customWidth="1"/>
    <col min="8" max="8" width="15" style="2" customWidth="1"/>
    <col min="9" max="9" width="2.875" style="2" customWidth="1"/>
    <col min="10" max="10" width="20.375" style="2" customWidth="1"/>
    <col min="11" max="11" width="17.375" style="2" customWidth="1"/>
    <col min="12" max="12" width="10" style="2" customWidth="1"/>
    <col min="13" max="13" width="8.125" style="2" customWidth="1"/>
    <col min="14" max="14" width="0.5" style="2" customWidth="1"/>
    <col min="15" max="15" width="8" style="2" customWidth="1"/>
    <col min="16" max="16" width="10.125" style="2" customWidth="1"/>
    <col min="17" max="17" width="8.125" style="2" customWidth="1"/>
    <col min="18" max="16384" width="8.125" style="2" hidden="1"/>
  </cols>
  <sheetData>
    <row r="1" spans="2:13" x14ac:dyDescent="0.2"/>
    <row r="2" spans="2:13" ht="43.35" customHeight="1" thickBot="1" x14ac:dyDescent="0.25"/>
    <row r="3" spans="2:13" ht="30" customHeight="1" thickBot="1" x14ac:dyDescent="0.25">
      <c r="B3" s="361" t="s">
        <v>69</v>
      </c>
      <c r="C3" s="361"/>
      <c r="D3" s="361"/>
      <c r="E3" s="361"/>
      <c r="F3" s="361"/>
      <c r="J3" s="362" t="s">
        <v>70</v>
      </c>
      <c r="K3" s="363"/>
      <c r="L3" s="363"/>
      <c r="M3" s="364"/>
    </row>
    <row r="4" spans="2:13" s="21" customFormat="1" ht="21.75" customHeight="1" thickBot="1" x14ac:dyDescent="0.25">
      <c r="B4" s="20"/>
      <c r="C4" s="365" t="s">
        <v>71</v>
      </c>
      <c r="D4" s="365"/>
      <c r="E4" s="365"/>
      <c r="F4" s="366"/>
      <c r="J4" s="341" t="s">
        <v>72</v>
      </c>
      <c r="K4" s="342"/>
      <c r="L4" s="342"/>
      <c r="M4" s="343"/>
    </row>
    <row r="5" spans="2:13" s="23" customFormat="1" ht="18" customHeight="1" thickBot="1" x14ac:dyDescent="0.35">
      <c r="B5" s="22"/>
      <c r="C5" s="367" t="s">
        <v>73</v>
      </c>
      <c r="D5" s="367"/>
      <c r="E5" s="367"/>
      <c r="F5" s="368"/>
      <c r="J5" s="24">
        <f>((SUM('2. Energy Consumption'!L4:L6)+SUM('2. Energy Consumption'!L9:L11))/1000)+('Tab C - Refrigerants'!F9+'Tab C - Refrigerants'!H100)+('Tab D - Mobile Fuels'!F10+'Tab D - Mobile Fuels'!J29)</f>
        <v>0</v>
      </c>
      <c r="K5" s="25" t="s">
        <v>74</v>
      </c>
      <c r="L5" s="26"/>
      <c r="M5" s="27"/>
    </row>
    <row r="6" spans="2:13" s="23" customFormat="1" ht="15" customHeight="1" x14ac:dyDescent="0.2">
      <c r="B6" s="28" t="s">
        <v>75</v>
      </c>
      <c r="C6" s="349" t="s">
        <v>76</v>
      </c>
      <c r="D6" s="350"/>
      <c r="E6" s="350"/>
      <c r="F6" s="351"/>
      <c r="G6" s="29"/>
      <c r="H6" s="29"/>
      <c r="J6" s="30" t="s">
        <v>77</v>
      </c>
      <c r="K6" s="31"/>
      <c r="L6" s="32" t="e">
        <f>D18/(D18+D19)*J5</f>
        <v>#DIV/0!</v>
      </c>
      <c r="M6" s="33" t="s">
        <v>74</v>
      </c>
    </row>
    <row r="7" spans="2:13" s="23" customFormat="1" ht="15" customHeight="1" x14ac:dyDescent="0.2">
      <c r="B7" s="34"/>
      <c r="C7" s="35"/>
      <c r="D7" s="35"/>
      <c r="E7" s="35"/>
      <c r="F7" s="35"/>
      <c r="G7" s="29"/>
      <c r="H7" s="29"/>
      <c r="J7" s="36" t="s">
        <v>78</v>
      </c>
      <c r="K7" s="37"/>
      <c r="L7" s="38" t="e">
        <f>D19/(D18+D19)*J5</f>
        <v>#DIV/0!</v>
      </c>
      <c r="M7" s="39" t="s">
        <v>74</v>
      </c>
    </row>
    <row r="8" spans="2:13" ht="28.5" customHeight="1" x14ac:dyDescent="0.2">
      <c r="B8" s="40">
        <v>1</v>
      </c>
      <c r="C8" s="41" t="s">
        <v>79</v>
      </c>
      <c r="D8" s="352"/>
      <c r="E8" s="352"/>
      <c r="F8" s="352"/>
      <c r="G8" s="352"/>
      <c r="H8" s="353"/>
      <c r="J8" s="354" t="s">
        <v>80</v>
      </c>
      <c r="K8" s="355"/>
      <c r="L8" s="42" t="e">
        <f>L6/D22*1000</f>
        <v>#DIV/0!</v>
      </c>
      <c r="M8" s="43" t="s">
        <v>81</v>
      </c>
    </row>
    <row r="9" spans="2:13" s="23" customFormat="1" ht="27" customHeight="1" thickBot="1" x14ac:dyDescent="0.25">
      <c r="B9" s="44">
        <v>2</v>
      </c>
      <c r="C9" s="45" t="s">
        <v>82</v>
      </c>
      <c r="D9" s="356"/>
      <c r="E9" s="357"/>
      <c r="F9" s="357"/>
      <c r="G9" s="357"/>
      <c r="H9" s="358"/>
      <c r="J9" s="359" t="s">
        <v>83</v>
      </c>
      <c r="K9" s="360"/>
      <c r="L9" s="46" t="e">
        <f>L7/365*1000/10/D19</f>
        <v>#DIV/0!</v>
      </c>
      <c r="M9" s="47" t="s">
        <v>81</v>
      </c>
    </row>
    <row r="10" spans="2:13" ht="15.75" customHeight="1" thickBot="1" x14ac:dyDescent="0.25">
      <c r="B10" s="48"/>
      <c r="D10" s="19"/>
      <c r="E10" s="19"/>
      <c r="F10" s="19"/>
      <c r="G10" s="19"/>
      <c r="H10" s="19"/>
      <c r="J10" s="49"/>
      <c r="K10" s="19"/>
      <c r="L10" s="19"/>
    </row>
    <row r="11" spans="2:13" ht="15.75" customHeight="1" x14ac:dyDescent="0.2">
      <c r="B11" s="40">
        <v>3</v>
      </c>
      <c r="C11" s="41" t="s">
        <v>84</v>
      </c>
      <c r="D11" s="338"/>
      <c r="E11" s="339"/>
      <c r="F11" s="339"/>
      <c r="G11" s="339"/>
      <c r="H11" s="340"/>
      <c r="J11" s="341" t="s">
        <v>85</v>
      </c>
      <c r="K11" s="342"/>
      <c r="L11" s="342"/>
      <c r="M11" s="343"/>
    </row>
    <row r="12" spans="2:13" ht="15.75" customHeight="1" x14ac:dyDescent="0.2">
      <c r="B12" s="40">
        <v>4</v>
      </c>
      <c r="C12" s="41" t="s">
        <v>86</v>
      </c>
      <c r="D12" s="344"/>
      <c r="E12" s="345"/>
      <c r="F12" s="345"/>
      <c r="G12" s="345"/>
      <c r="H12" s="346"/>
      <c r="J12" s="50" t="s">
        <v>87</v>
      </c>
      <c r="K12" s="51"/>
      <c r="L12" s="52"/>
      <c r="M12" s="53"/>
    </row>
    <row r="13" spans="2:13" ht="30" customHeight="1" x14ac:dyDescent="0.2">
      <c r="B13" s="54">
        <v>5</v>
      </c>
      <c r="C13" s="55" t="s">
        <v>88</v>
      </c>
      <c r="D13" s="325"/>
      <c r="E13" s="326"/>
      <c r="F13" s="326"/>
      <c r="G13" s="326"/>
      <c r="H13" s="327"/>
      <c r="J13" s="347" t="s">
        <v>89</v>
      </c>
      <c r="K13" s="348"/>
      <c r="L13" s="52"/>
      <c r="M13" s="56">
        <f>E19</f>
        <v>0</v>
      </c>
    </row>
    <row r="14" spans="2:13" ht="15.75" customHeight="1" x14ac:dyDescent="0.2">
      <c r="B14" s="57">
        <v>6</v>
      </c>
      <c r="C14" s="55" t="s">
        <v>90</v>
      </c>
      <c r="D14" s="325"/>
      <c r="E14" s="326"/>
      <c r="F14" s="326"/>
      <c r="G14" s="326"/>
      <c r="H14" s="327"/>
      <c r="J14" s="50" t="s">
        <v>91</v>
      </c>
      <c r="K14" s="51"/>
      <c r="L14" s="52"/>
      <c r="M14" s="53" t="s">
        <v>92</v>
      </c>
    </row>
    <row r="15" spans="2:13" ht="15.75" customHeight="1" x14ac:dyDescent="0.2">
      <c r="B15" s="58"/>
      <c r="C15" s="55" t="s">
        <v>93</v>
      </c>
      <c r="D15" s="59"/>
      <c r="E15" s="60"/>
      <c r="F15" s="60"/>
      <c r="G15" s="60"/>
      <c r="H15" s="61"/>
      <c r="J15" s="50" t="s">
        <v>94</v>
      </c>
      <c r="K15" s="51"/>
      <c r="L15" s="62" t="e">
        <f>L12*L8</f>
        <v>#DIV/0!</v>
      </c>
      <c r="M15" s="63" t="s">
        <v>81</v>
      </c>
    </row>
    <row r="16" spans="2:13" ht="15.75" customHeight="1" x14ac:dyDescent="0.2">
      <c r="B16" s="64"/>
      <c r="C16" s="65"/>
      <c r="D16" s="328"/>
      <c r="E16" s="329"/>
      <c r="F16" s="329"/>
      <c r="G16" s="329"/>
      <c r="H16" s="330"/>
      <c r="J16" s="66" t="s">
        <v>95</v>
      </c>
      <c r="K16" s="67"/>
      <c r="L16" s="62" t="e">
        <f>L9*L14*L13</f>
        <v>#DIV/0!</v>
      </c>
      <c r="M16" s="63" t="s">
        <v>81</v>
      </c>
    </row>
    <row r="17" spans="2:16" ht="13.5" thickBot="1" x14ac:dyDescent="0.25">
      <c r="B17" s="40"/>
      <c r="C17" s="68"/>
      <c r="D17" s="69"/>
      <c r="E17" s="331" t="s">
        <v>96</v>
      </c>
      <c r="F17" s="332"/>
      <c r="G17" s="332"/>
      <c r="H17" s="333"/>
      <c r="J17" s="70" t="s">
        <v>97</v>
      </c>
      <c r="K17" s="71"/>
      <c r="L17" s="72" t="e">
        <f>L15+L16</f>
        <v>#DIV/0!</v>
      </c>
      <c r="M17" s="73" t="s">
        <v>81</v>
      </c>
    </row>
    <row r="18" spans="2:16" ht="15" customHeight="1" thickBot="1" x14ac:dyDescent="0.25">
      <c r="B18" s="54">
        <v>8</v>
      </c>
      <c r="C18" s="74" t="s">
        <v>98</v>
      </c>
      <c r="D18" s="75"/>
      <c r="E18" s="310"/>
      <c r="F18" s="311"/>
      <c r="G18" s="311"/>
      <c r="H18" s="312"/>
    </row>
    <row r="19" spans="2:16" ht="18" x14ac:dyDescent="0.2">
      <c r="B19" s="54">
        <v>9</v>
      </c>
      <c r="C19" s="76" t="s">
        <v>99</v>
      </c>
      <c r="D19" s="77"/>
      <c r="E19" s="313">
        <f>$E$18</f>
        <v>0</v>
      </c>
      <c r="F19" s="314"/>
      <c r="G19" s="314"/>
      <c r="H19" s="315"/>
      <c r="J19" s="316" t="s">
        <v>100</v>
      </c>
      <c r="K19" s="317"/>
      <c r="L19" s="317"/>
      <c r="M19" s="317"/>
      <c r="N19" s="317"/>
      <c r="O19" s="317"/>
      <c r="P19" s="318"/>
    </row>
    <row r="20" spans="2:16" x14ac:dyDescent="0.2">
      <c r="B20" s="54">
        <v>10</v>
      </c>
      <c r="C20" s="78" t="s">
        <v>101</v>
      </c>
      <c r="D20" s="77"/>
      <c r="E20" s="313">
        <f>$E$18</f>
        <v>0</v>
      </c>
      <c r="F20" s="314"/>
      <c r="G20" s="314"/>
      <c r="H20" s="315"/>
      <c r="J20" s="319" t="s">
        <v>102</v>
      </c>
      <c r="K20" s="320"/>
      <c r="L20" s="320"/>
      <c r="M20" s="320"/>
      <c r="N20" s="320"/>
      <c r="O20" s="320"/>
      <c r="P20" s="79">
        <f>+'2. Energy Consumption'!G18+'2. Energy Consumption'!G20</f>
        <v>0</v>
      </c>
    </row>
    <row r="21" spans="2:16" ht="31.5" customHeight="1" thickBot="1" x14ac:dyDescent="0.25">
      <c r="B21" s="54">
        <v>11</v>
      </c>
      <c r="C21" s="37" t="s">
        <v>103</v>
      </c>
      <c r="D21" s="80"/>
      <c r="E21" s="321"/>
      <c r="F21" s="321"/>
      <c r="G21" s="321"/>
      <c r="H21" s="322"/>
      <c r="J21" s="323" t="s">
        <v>104</v>
      </c>
      <c r="K21" s="324"/>
      <c r="L21" s="324"/>
      <c r="M21" s="324"/>
      <c r="N21" s="324"/>
      <c r="O21" s="324"/>
      <c r="P21" s="81" t="e">
        <f>+P20/(SUM('2. Energy Consumption'!H4+'2. Energy Consumption'!H5+('2. Energy Consumption'!H6*'Unit conversions'!D66))+(SUM('2. Energy Consumption'!H9:H11)+'2. Energy Consumption'!G18+'2. Energy Consumption'!G20))</f>
        <v>#DIV/0!</v>
      </c>
    </row>
    <row r="22" spans="2:16" s="23" customFormat="1" ht="19.5" customHeight="1" x14ac:dyDescent="0.2">
      <c r="B22" s="82">
        <v>12</v>
      </c>
      <c r="C22" s="83" t="s">
        <v>105</v>
      </c>
      <c r="D22" s="80"/>
      <c r="E22" s="334"/>
      <c r="F22" s="335"/>
      <c r="G22" s="335"/>
      <c r="H22" s="336"/>
    </row>
    <row r="23" spans="2:16" s="23" customFormat="1" ht="26.25" customHeight="1" x14ac:dyDescent="0.2">
      <c r="C23" s="337" t="s">
        <v>106</v>
      </c>
      <c r="D23" s="337"/>
      <c r="E23" s="337"/>
      <c r="F23" s="337"/>
      <c r="G23" s="337"/>
      <c r="H23" s="337"/>
      <c r="I23" s="337"/>
    </row>
    <row r="24" spans="2:16" ht="14.25" customHeight="1" x14ac:dyDescent="0.2">
      <c r="B24" s="84"/>
      <c r="C24" s="337"/>
      <c r="D24" s="337"/>
      <c r="E24" s="337"/>
      <c r="F24" s="337"/>
      <c r="G24" s="337"/>
      <c r="H24" s="337"/>
      <c r="I24" s="337"/>
    </row>
    <row r="25" spans="2:16" x14ac:dyDescent="0.2">
      <c r="C25" s="337"/>
      <c r="D25" s="337"/>
      <c r="E25" s="337"/>
      <c r="F25" s="337"/>
      <c r="G25" s="337"/>
      <c r="H25" s="337"/>
      <c r="I25" s="337"/>
    </row>
    <row r="26" spans="2:16" x14ac:dyDescent="0.2"/>
    <row r="56" spans="2:8" hidden="1" x14ac:dyDescent="0.2">
      <c r="B56" s="48"/>
      <c r="D56" s="308"/>
      <c r="E56" s="309"/>
      <c r="F56" s="309"/>
      <c r="G56" s="309"/>
      <c r="H56" s="309"/>
    </row>
    <row r="58" spans="2:8" hidden="1" x14ac:dyDescent="0.2">
      <c r="B58" s="48"/>
      <c r="E58" s="85"/>
      <c r="F58" s="85"/>
      <c r="G58" s="85"/>
      <c r="H58" s="85"/>
    </row>
  </sheetData>
  <sheetProtection algorithmName="SHA-512" hashValue="JiO6KB2U55l9wNkEzhoULeXvc1KEUIg33NLFriHOqmw4+QSWbY71uDiAgmdqXnpwqyyuqlrGm0Mri2OHjP0asQ==" saltValue="XFPEm6F0ZjbH0759Tf7HZQ==" spinCount="100000" sheet="1" selectLockedCells="1"/>
  <mergeCells count="28">
    <mergeCell ref="B3:F3"/>
    <mergeCell ref="J3:M3"/>
    <mergeCell ref="C4:F4"/>
    <mergeCell ref="J4:M4"/>
    <mergeCell ref="C5:F5"/>
    <mergeCell ref="C6:F6"/>
    <mergeCell ref="D8:H8"/>
    <mergeCell ref="J8:K8"/>
    <mergeCell ref="D9:H9"/>
    <mergeCell ref="J9:K9"/>
    <mergeCell ref="D11:H11"/>
    <mergeCell ref="J11:M11"/>
    <mergeCell ref="D12:H12"/>
    <mergeCell ref="D13:H13"/>
    <mergeCell ref="J13:K13"/>
    <mergeCell ref="D14:H14"/>
    <mergeCell ref="D16:H16"/>
    <mergeCell ref="E17:H17"/>
    <mergeCell ref="E22:H22"/>
    <mergeCell ref="C23:I25"/>
    <mergeCell ref="D56:H56"/>
    <mergeCell ref="E18:H18"/>
    <mergeCell ref="E19:H19"/>
    <mergeCell ref="J19:P19"/>
    <mergeCell ref="E20:H20"/>
    <mergeCell ref="J20:O20"/>
    <mergeCell ref="E21:H21"/>
    <mergeCell ref="J21:O21"/>
  </mergeCells>
  <dataValidations count="1">
    <dataValidation type="list" allowBlank="1" showInputMessage="1" showErrorMessage="1" sqref="E18:H18">
      <formula1>"Square meters, Square feet"</formula1>
    </dataValidation>
  </dataValidations>
  <pageMargins left="0.70866141732283472" right="0.70866141732283472" top="0.48" bottom="0.39" header="0.31496062992125984" footer="0.31496062992125984"/>
  <pageSetup paperSize="9" scale="59" orientation="landscape"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31"/>
  <sheetViews>
    <sheetView zoomScale="80" zoomScaleNormal="80" workbookViewId="0">
      <selection activeCell="H1" sqref="H1"/>
    </sheetView>
  </sheetViews>
  <sheetFormatPr defaultColWidth="0" defaultRowHeight="14.25" zeroHeight="1" x14ac:dyDescent="0.2"/>
  <cols>
    <col min="1" max="2" width="8.875" customWidth="1"/>
    <col min="3" max="3" width="42.125" customWidth="1"/>
    <col min="4" max="4" width="15.875" customWidth="1"/>
    <col min="5" max="5" width="8.875" customWidth="1"/>
    <col min="6" max="6" width="13.625" customWidth="1"/>
    <col min="7" max="7" width="15.375" customWidth="1"/>
    <col min="8" max="8" width="13.875" customWidth="1"/>
    <col min="9" max="11" width="8.875" customWidth="1"/>
    <col min="12" max="12" width="10.125" customWidth="1"/>
    <col min="13" max="13" width="8.875" customWidth="1"/>
    <col min="14" max="16384" width="8.875" hidden="1"/>
  </cols>
  <sheetData>
    <row r="1" spans="1:14" ht="72.599999999999994" customHeight="1" x14ac:dyDescent="0.2">
      <c r="A1" s="232"/>
      <c r="B1" s="232"/>
      <c r="C1" s="232"/>
      <c r="D1" s="232"/>
      <c r="E1" s="232"/>
      <c r="F1" s="232"/>
      <c r="G1" s="232"/>
      <c r="H1" s="232"/>
      <c r="I1" s="232"/>
      <c r="J1" s="232"/>
      <c r="K1" s="232"/>
      <c r="L1" s="232"/>
      <c r="M1" s="232"/>
    </row>
    <row r="2" spans="1:14" s="23" customFormat="1" ht="20.45" customHeight="1" x14ac:dyDescent="0.2">
      <c r="B2" s="361" t="s">
        <v>29</v>
      </c>
      <c r="C2" s="361"/>
      <c r="D2" s="29"/>
      <c r="E2" s="29"/>
      <c r="F2" s="29"/>
      <c r="G2" s="29"/>
      <c r="H2" s="29"/>
    </row>
    <row r="3" spans="1:14" s="86" customFormat="1" ht="38.25" x14ac:dyDescent="0.2">
      <c r="B3" s="87"/>
      <c r="C3" s="88"/>
      <c r="D3" s="89" t="s">
        <v>107</v>
      </c>
      <c r="E3" s="385" t="s">
        <v>108</v>
      </c>
      <c r="F3" s="386"/>
      <c r="G3" s="90" t="s">
        <v>109</v>
      </c>
      <c r="H3" s="91" t="s">
        <v>110</v>
      </c>
      <c r="J3" s="89" t="s">
        <v>111</v>
      </c>
      <c r="K3" s="92" t="s">
        <v>112</v>
      </c>
      <c r="L3" s="93" t="s">
        <v>113</v>
      </c>
    </row>
    <row r="4" spans="1:14" s="23" customFormat="1" ht="33" customHeight="1" x14ac:dyDescent="0.2">
      <c r="B4" s="387" t="s">
        <v>114</v>
      </c>
      <c r="C4" s="388"/>
      <c r="D4" s="94"/>
      <c r="E4" s="373">
        <f>'Tab A - Private Areas '!I8+('Tab A - Private Areas '!$F$22*'2. Energy Consumption'!D4)</f>
        <v>0</v>
      </c>
      <c r="F4" s="374"/>
      <c r="G4" s="95">
        <f>'Tab B - Outsourced Laundry '!K7+'Tab B - Outsourced Laundry '!I19</f>
        <v>0</v>
      </c>
      <c r="H4" s="96">
        <f>D4-E4+G4</f>
        <v>0</v>
      </c>
      <c r="J4" s="97" t="s">
        <v>115</v>
      </c>
      <c r="K4" s="98">
        <v>0.29879008906408894</v>
      </c>
      <c r="L4" s="99">
        <f>(D4-E4+G4)*K4</f>
        <v>0</v>
      </c>
    </row>
    <row r="5" spans="1:14" s="23" customFormat="1" ht="18" customHeight="1" x14ac:dyDescent="0.2">
      <c r="B5" s="100" t="s">
        <v>116</v>
      </c>
      <c r="C5" s="100"/>
      <c r="D5" s="101"/>
      <c r="E5" s="373">
        <f>'Tab A - Private Areas '!I9+('Tab A - Private Areas '!$F$22*'2. Energy Consumption'!D5)</f>
        <v>0</v>
      </c>
      <c r="F5" s="374"/>
      <c r="G5" s="95">
        <f>'Tab B - Outsourced Laundry '!K8+'Tab B - Outsourced Laundry '!I20</f>
        <v>0</v>
      </c>
      <c r="H5" s="96">
        <f>D5-E5+G5</f>
        <v>0</v>
      </c>
      <c r="J5" s="97" t="s">
        <v>115</v>
      </c>
      <c r="K5" s="98">
        <v>0.182190064794816</v>
      </c>
      <c r="L5" s="99">
        <f>(D5-E5+G5)*K5</f>
        <v>0</v>
      </c>
      <c r="N5" s="102"/>
    </row>
    <row r="6" spans="1:14" s="2" customFormat="1" ht="22.5" customHeight="1" x14ac:dyDescent="0.2">
      <c r="B6" s="100" t="s">
        <v>117</v>
      </c>
      <c r="C6" s="100"/>
      <c r="D6" s="101"/>
      <c r="E6" s="373">
        <f>'Tab A - Private Areas '!I10+('Tab A - Private Areas '!$F$22*'2. Energy Consumption'!D6)</f>
        <v>0</v>
      </c>
      <c r="F6" s="374"/>
      <c r="G6" s="95">
        <f>'Tab B - Outsourced Laundry '!K9+'Tab B - Outsourced Laundry '!I21</f>
        <v>0</v>
      </c>
      <c r="H6" s="96">
        <f>D6-E6+G6</f>
        <v>0</v>
      </c>
      <c r="J6" s="97" t="s">
        <v>118</v>
      </c>
      <c r="K6" s="98">
        <v>2.6764920000000001</v>
      </c>
      <c r="L6" s="99">
        <f>(D6-E6+G6)*K6</f>
        <v>0</v>
      </c>
    </row>
    <row r="7" spans="1:14" s="2" customFormat="1" ht="20.25" customHeight="1" x14ac:dyDescent="0.2">
      <c r="B7" s="103"/>
      <c r="C7" s="103"/>
      <c r="E7" s="104"/>
      <c r="F7" s="104"/>
    </row>
    <row r="8" spans="1:14" s="2" customFormat="1" ht="70.5" customHeight="1" x14ac:dyDescent="0.2">
      <c r="B8" s="378" t="s">
        <v>119</v>
      </c>
      <c r="C8" s="379"/>
      <c r="D8" s="105" t="s">
        <v>120</v>
      </c>
      <c r="E8" s="380" t="s">
        <v>108</v>
      </c>
      <c r="F8" s="380"/>
      <c r="G8" s="106" t="s">
        <v>121</v>
      </c>
      <c r="H8" s="107" t="s">
        <v>110</v>
      </c>
      <c r="J8" s="89" t="s">
        <v>111</v>
      </c>
      <c r="K8" s="92" t="s">
        <v>112</v>
      </c>
      <c r="L8" s="93" t="s">
        <v>113</v>
      </c>
    </row>
    <row r="9" spans="1:14" s="2" customFormat="1" ht="12.75" customHeight="1" x14ac:dyDescent="0.2">
      <c r="B9" s="382"/>
      <c r="C9" s="383"/>
      <c r="D9" s="94"/>
      <c r="E9" s="373">
        <f>'Tab A - Private Areas '!I13+('Tab A - Private Areas '!$F$22*'2. Energy Consumption'!D9)</f>
        <v>0</v>
      </c>
      <c r="F9" s="374"/>
      <c r="G9" s="108"/>
      <c r="H9" s="96">
        <f>D9-E9+G9</f>
        <v>0</v>
      </c>
      <c r="J9" s="97" t="s">
        <v>115</v>
      </c>
      <c r="K9" s="109"/>
      <c r="L9" s="110">
        <f>(D9-E9+G9)*K9</f>
        <v>0</v>
      </c>
    </row>
    <row r="10" spans="1:14" s="2" customFormat="1" ht="12.75" customHeight="1" x14ac:dyDescent="0.2">
      <c r="B10" s="382"/>
      <c r="C10" s="383"/>
      <c r="D10" s="101"/>
      <c r="E10" s="373">
        <f>'Tab A - Private Areas '!I14+('Tab A - Private Areas '!$F$22*'2. Energy Consumption'!D10)</f>
        <v>0</v>
      </c>
      <c r="F10" s="374"/>
      <c r="G10" s="108"/>
      <c r="H10" s="96">
        <f>D10-E10+G10</f>
        <v>0</v>
      </c>
      <c r="J10" s="97" t="s">
        <v>115</v>
      </c>
      <c r="K10" s="111"/>
      <c r="L10" s="110">
        <f>(D10-E10+G10)*K10</f>
        <v>0</v>
      </c>
    </row>
    <row r="11" spans="1:14" s="2" customFormat="1" ht="12.75" customHeight="1" x14ac:dyDescent="0.2">
      <c r="B11" s="382"/>
      <c r="C11" s="383"/>
      <c r="D11" s="101"/>
      <c r="E11" s="373">
        <f>'Tab A - Private Areas '!I15+('Tab A - Private Areas '!$F$22*'2. Energy Consumption'!D11)</f>
        <v>0</v>
      </c>
      <c r="F11" s="374"/>
      <c r="G11" s="108"/>
      <c r="H11" s="96">
        <f>D11-E11+G11</f>
        <v>0</v>
      </c>
      <c r="J11" s="97" t="s">
        <v>115</v>
      </c>
      <c r="K11" s="111"/>
      <c r="L11" s="110">
        <f>(D11-E11+G11)*K11</f>
        <v>0</v>
      </c>
    </row>
    <row r="12" spans="1:14" s="2" customFormat="1" ht="12.75" customHeight="1" x14ac:dyDescent="0.2">
      <c r="B12" s="382"/>
      <c r="C12" s="383"/>
      <c r="D12" s="101"/>
      <c r="E12" s="373">
        <f>'Tab A - Private Areas '!I16+('Tab A - Private Areas '!$F$22*'2. Energy Consumption'!D12)</f>
        <v>0</v>
      </c>
      <c r="F12" s="374"/>
      <c r="G12" s="108"/>
      <c r="H12" s="96">
        <f>D12-E12+G12</f>
        <v>0</v>
      </c>
      <c r="J12" s="97" t="s">
        <v>115</v>
      </c>
      <c r="K12" s="111"/>
      <c r="L12" s="110">
        <f>(D12-E12+G12)*K12</f>
        <v>0</v>
      </c>
    </row>
    <row r="13" spans="1:14" s="2" customFormat="1" ht="12.75" customHeight="1" x14ac:dyDescent="0.2">
      <c r="A13" s="112"/>
      <c r="B13" s="384" t="s">
        <v>122</v>
      </c>
      <c r="C13" s="384"/>
      <c r="D13" s="113"/>
      <c r="E13" s="113"/>
      <c r="F13" s="113"/>
      <c r="G13" s="113"/>
      <c r="H13" s="113"/>
    </row>
    <row r="14" spans="1:14" s="2" customFormat="1" ht="12.75" customHeight="1" x14ac:dyDescent="0.2">
      <c r="A14" s="112"/>
      <c r="B14" s="114"/>
      <c r="C14" s="114"/>
      <c r="D14" s="113"/>
      <c r="E14" s="113"/>
      <c r="F14" s="113"/>
      <c r="G14" s="113"/>
      <c r="H14" s="113"/>
    </row>
    <row r="15" spans="1:14" s="2" customFormat="1" ht="12.75" customHeight="1" x14ac:dyDescent="0.2">
      <c r="A15" s="112"/>
      <c r="B15" s="114"/>
      <c r="C15" s="29" t="s">
        <v>123</v>
      </c>
      <c r="D15" s="113"/>
      <c r="E15" s="113"/>
      <c r="F15" s="113"/>
      <c r="G15" s="113"/>
      <c r="H15" s="113"/>
    </row>
    <row r="16" spans="1:14" s="2" customFormat="1" ht="40.5" customHeight="1" x14ac:dyDescent="0.2">
      <c r="B16" s="378" t="s">
        <v>124</v>
      </c>
      <c r="C16" s="379"/>
      <c r="D16" s="89" t="s">
        <v>120</v>
      </c>
      <c r="E16" s="380" t="s">
        <v>108</v>
      </c>
      <c r="F16" s="380"/>
      <c r="G16" s="91" t="s">
        <v>110</v>
      </c>
    </row>
    <row r="17" spans="1:12" s="115" customFormat="1" ht="18" customHeight="1" x14ac:dyDescent="0.2">
      <c r="B17" s="381" t="s">
        <v>125</v>
      </c>
      <c r="C17" s="320"/>
      <c r="D17" s="320"/>
      <c r="E17" s="320"/>
      <c r="F17" s="320"/>
      <c r="G17" s="320"/>
      <c r="H17" s="2"/>
    </row>
    <row r="18" spans="1:12" s="115" customFormat="1" ht="59.25" customHeight="1" x14ac:dyDescent="0.2">
      <c r="B18" s="369" t="s">
        <v>126</v>
      </c>
      <c r="C18" s="370"/>
      <c r="D18" s="116"/>
      <c r="E18" s="371">
        <f>'Tab A - Private Areas '!I21+('Tab A - Private Areas '!$F$22*'2. Energy Consumption'!D18)</f>
        <v>0</v>
      </c>
      <c r="F18" s="372"/>
      <c r="G18" s="117">
        <f>D18-E18</f>
        <v>0</v>
      </c>
      <c r="H18" s="2"/>
    </row>
    <row r="19" spans="1:12" s="2" customFormat="1" ht="18" customHeight="1" x14ac:dyDescent="0.2">
      <c r="B19" s="118" t="s">
        <v>127</v>
      </c>
      <c r="C19" s="119"/>
      <c r="D19" s="119"/>
      <c r="E19" s="119"/>
      <c r="F19" s="119"/>
      <c r="G19" s="119"/>
    </row>
    <row r="20" spans="1:12" s="2" customFormat="1" ht="46.5" customHeight="1" x14ac:dyDescent="0.2">
      <c r="B20" s="369" t="s">
        <v>128</v>
      </c>
      <c r="C20" s="370"/>
      <c r="D20" s="101"/>
      <c r="E20" s="373">
        <f>'Tab A - Private Areas '!I24+('Tab A - Private Areas '!$F$22*'2. Energy Consumption'!D20)</f>
        <v>0</v>
      </c>
      <c r="F20" s="374"/>
      <c r="G20" s="96">
        <f>D20-E20</f>
        <v>0</v>
      </c>
    </row>
    <row r="21" spans="1:12" s="2" customFormat="1" ht="12.75" customHeight="1" x14ac:dyDescent="0.2">
      <c r="A21" s="112"/>
      <c r="C21" s="19"/>
    </row>
    <row r="22" spans="1:12" s="2" customFormat="1" ht="15.75" x14ac:dyDescent="0.2">
      <c r="B22" s="120"/>
      <c r="C22" s="29" t="s">
        <v>129</v>
      </c>
      <c r="D22" s="120"/>
      <c r="E22" s="120"/>
      <c r="F22" s="120"/>
      <c r="G22" s="120"/>
      <c r="H22" s="120"/>
      <c r="J22" s="49"/>
      <c r="K22" s="121"/>
      <c r="L22" s="122"/>
    </row>
    <row r="23" spans="1:12" s="23" customFormat="1" ht="25.5" x14ac:dyDescent="0.2">
      <c r="B23" s="123" t="s">
        <v>130</v>
      </c>
      <c r="C23" s="124" t="s">
        <v>131</v>
      </c>
      <c r="D23" s="125"/>
      <c r="E23" s="375" t="str">
        <f>IF(D23="Yes","Continue to Tab A","No need to complete Tab A")</f>
        <v>No need to complete Tab A</v>
      </c>
      <c r="F23" s="376"/>
      <c r="G23" s="376"/>
      <c r="H23" s="377"/>
      <c r="J23" s="126"/>
      <c r="K23" s="126"/>
      <c r="L23" s="126"/>
    </row>
    <row r="24" spans="1:12" s="2" customFormat="1" ht="15" customHeight="1" x14ac:dyDescent="0.2">
      <c r="B24" s="123" t="s">
        <v>132</v>
      </c>
      <c r="C24" s="37" t="s">
        <v>133</v>
      </c>
      <c r="D24" s="125"/>
      <c r="E24" s="375" t="str">
        <f>IF(D24="Yes","Continue to Tab B", "No need to complete Tab B")</f>
        <v>No need to complete Tab B</v>
      </c>
      <c r="F24" s="376"/>
      <c r="G24" s="376"/>
      <c r="H24" s="377"/>
      <c r="J24" s="127"/>
      <c r="K24" s="127"/>
      <c r="L24" s="127"/>
    </row>
    <row r="25" spans="1:12" s="2" customFormat="1" ht="76.5" customHeight="1" x14ac:dyDescent="0.2">
      <c r="B25" s="128" t="s">
        <v>134</v>
      </c>
      <c r="C25" s="129" t="s">
        <v>135</v>
      </c>
      <c r="D25" s="125"/>
      <c r="E25" s="375" t="str">
        <f>IF(D25="Yes","Continue to Tab C","No need to complete Tab C")</f>
        <v>No need to complete Tab C</v>
      </c>
      <c r="F25" s="376"/>
      <c r="G25" s="376"/>
      <c r="H25" s="377"/>
      <c r="J25" s="127"/>
      <c r="K25" s="127"/>
      <c r="L25" s="127"/>
    </row>
    <row r="26" spans="1:12" s="2" customFormat="1" ht="25.5" x14ac:dyDescent="0.2">
      <c r="B26" s="128" t="s">
        <v>136</v>
      </c>
      <c r="C26" s="129" t="s">
        <v>137</v>
      </c>
      <c r="D26" s="125"/>
      <c r="E26" s="375" t="str">
        <f>IF(D26="Yes","Continue to Tab D","No need to complete Tab D")</f>
        <v>No need to complete Tab D</v>
      </c>
      <c r="F26" s="376"/>
      <c r="G26" s="376"/>
      <c r="H26" s="377"/>
      <c r="J26" s="127"/>
      <c r="K26" s="127"/>
      <c r="L26" s="127"/>
    </row>
    <row r="27" spans="1:12" s="2" customFormat="1" ht="12.75" x14ac:dyDescent="0.2"/>
    <row r="28" spans="1:12" s="2" customFormat="1" ht="12.75" x14ac:dyDescent="0.2">
      <c r="B28" s="337" t="s">
        <v>138</v>
      </c>
      <c r="C28" s="337"/>
      <c r="D28" s="337"/>
      <c r="E28" s="337"/>
      <c r="F28" s="337"/>
      <c r="G28" s="337"/>
      <c r="H28" s="337"/>
    </row>
    <row r="29" spans="1:12" s="2" customFormat="1" ht="12.75" x14ac:dyDescent="0.2">
      <c r="B29" s="337"/>
      <c r="C29" s="337"/>
      <c r="D29" s="337"/>
      <c r="E29" s="337"/>
      <c r="F29" s="337"/>
      <c r="G29" s="337"/>
      <c r="H29" s="337"/>
    </row>
    <row r="30" spans="1:12" s="2" customFormat="1" ht="12.75" x14ac:dyDescent="0.2">
      <c r="B30" s="337"/>
      <c r="C30" s="337"/>
      <c r="D30" s="337"/>
      <c r="E30" s="337"/>
      <c r="F30" s="337"/>
      <c r="G30" s="337"/>
      <c r="H30" s="337"/>
    </row>
    <row r="31" spans="1:12" x14ac:dyDescent="0.2">
      <c r="A31" s="232"/>
      <c r="B31" s="232"/>
      <c r="C31" s="232"/>
      <c r="D31" s="232"/>
      <c r="E31" s="232"/>
      <c r="F31" s="232"/>
      <c r="G31" s="232"/>
      <c r="H31" s="232"/>
      <c r="I31" s="232"/>
    </row>
  </sheetData>
  <sheetProtection algorithmName="SHA-512" hashValue="GsjZTqcG1GOWcRuxsxv3uw08apNAlf8xFwBJYpM2x8pbtrzsZNEm//iBb3BAP9/qG0GIs157jtbbHCNCfXXsJg==" saltValue="5SD2u5q4SRuUDN5tSMlB8Q==" spinCount="100000" sheet="1" objects="1" scenarios="1"/>
  <mergeCells count="29">
    <mergeCell ref="E3:F3"/>
    <mergeCell ref="B4:C4"/>
    <mergeCell ref="E4:F4"/>
    <mergeCell ref="E5:F5"/>
    <mergeCell ref="E6:F6"/>
    <mergeCell ref="E12:F12"/>
    <mergeCell ref="B13:C13"/>
    <mergeCell ref="B8:C8"/>
    <mergeCell ref="E8:F8"/>
    <mergeCell ref="B9:C9"/>
    <mergeCell ref="E9:F9"/>
    <mergeCell ref="B10:C10"/>
    <mergeCell ref="E10:F10"/>
    <mergeCell ref="B28:H30"/>
    <mergeCell ref="B2:C2"/>
    <mergeCell ref="B18:C18"/>
    <mergeCell ref="E18:F18"/>
    <mergeCell ref="B20:C20"/>
    <mergeCell ref="E20:F20"/>
    <mergeCell ref="E23:H23"/>
    <mergeCell ref="E24:H24"/>
    <mergeCell ref="B16:C16"/>
    <mergeCell ref="E16:F16"/>
    <mergeCell ref="B17:G17"/>
    <mergeCell ref="E25:H25"/>
    <mergeCell ref="E26:H26"/>
    <mergeCell ref="B11:C11"/>
    <mergeCell ref="E11:F11"/>
    <mergeCell ref="B12:C12"/>
  </mergeCells>
  <dataValidations count="2">
    <dataValidation type="list" allowBlank="1" showInputMessage="1" showErrorMessage="1" sqref="D25">
      <formula1>"Yes, No, NA"</formula1>
    </dataValidation>
    <dataValidation type="list" allowBlank="1" showInputMessage="1" showErrorMessage="1" sqref="D23 D24 D26">
      <formula1>"Yes, No"</formula1>
    </dataValidation>
  </dataValidations>
  <hyperlinks>
    <hyperlink ref="B13:C13" location="'Unit conversions'!A1" display="Click here to convert your existing data to kWh or litres"/>
  </hyperlinks>
  <pageMargins left="0.7" right="0.7" top="0.75" bottom="0.75" header="0.3" footer="0.3"/>
  <drawing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D3:J23"/>
  <sheetViews>
    <sheetView showGridLines="0" topLeftCell="B1" zoomScaleNormal="100" workbookViewId="0">
      <selection activeCell="I13" sqref="I13"/>
    </sheetView>
  </sheetViews>
  <sheetFormatPr defaultColWidth="8.125" defaultRowHeight="12.75" x14ac:dyDescent="0.2"/>
  <cols>
    <col min="1" max="3" width="3.625" style="2" customWidth="1"/>
    <col min="4" max="4" width="12.125" style="2" customWidth="1"/>
    <col min="5" max="5" width="53.125" style="2" customWidth="1"/>
    <col min="6" max="6" width="8.125" style="85"/>
    <col min="7" max="7" width="22.125" style="2" customWidth="1"/>
    <col min="8" max="8" width="40.625" style="2" customWidth="1"/>
    <col min="9" max="16384" width="8.125" style="2"/>
  </cols>
  <sheetData>
    <row r="3" spans="4:10" ht="46.5" customHeight="1" x14ac:dyDescent="0.2"/>
    <row r="4" spans="4:10" s="23" customFormat="1" x14ac:dyDescent="0.2">
      <c r="E4" s="130"/>
      <c r="F4" s="131"/>
    </row>
    <row r="5" spans="4:10" s="135" customFormat="1" ht="15" customHeight="1" x14ac:dyDescent="0.2">
      <c r="D5" s="132" t="s">
        <v>139</v>
      </c>
      <c r="E5" s="133" t="s">
        <v>140</v>
      </c>
      <c r="F5" s="134"/>
    </row>
    <row r="6" spans="4:10" s="23" customFormat="1" ht="15" customHeight="1" x14ac:dyDescent="0.2">
      <c r="D6" s="136" t="s">
        <v>141</v>
      </c>
      <c r="F6" s="113"/>
    </row>
    <row r="7" spans="4:10" s="23" customFormat="1" ht="9" customHeight="1" x14ac:dyDescent="0.2">
      <c r="D7" s="137"/>
      <c r="F7" s="113"/>
    </row>
    <row r="8" spans="4:10" s="23" customFormat="1" ht="15" customHeight="1" x14ac:dyDescent="0.2">
      <c r="D8" s="138" t="s">
        <v>142</v>
      </c>
      <c r="E8" s="139" t="s">
        <v>143</v>
      </c>
      <c r="F8" s="140"/>
      <c r="G8" s="141" t="str">
        <f>IF(F8="Yes","Complete the information","Go to question A.2")</f>
        <v>Go to question A.2</v>
      </c>
      <c r="H8" s="105" t="s">
        <v>144</v>
      </c>
      <c r="I8" s="142"/>
    </row>
    <row r="9" spans="4:10" s="23" customFormat="1" ht="15" customHeight="1" x14ac:dyDescent="0.2">
      <c r="D9" s="143"/>
      <c r="F9" s="113"/>
      <c r="H9" s="105" t="s">
        <v>145</v>
      </c>
      <c r="I9" s="144"/>
    </row>
    <row r="10" spans="4:10" s="23" customFormat="1" ht="15" customHeight="1" x14ac:dyDescent="0.2">
      <c r="H10" s="105" t="s">
        <v>146</v>
      </c>
      <c r="I10" s="145"/>
    </row>
    <row r="11" spans="4:10" s="23" customFormat="1" ht="15" customHeight="1" x14ac:dyDescent="0.2"/>
    <row r="12" spans="4:10" s="23" customFormat="1" ht="15" customHeight="1" x14ac:dyDescent="0.2">
      <c r="H12" s="126" t="s">
        <v>147</v>
      </c>
    </row>
    <row r="13" spans="4:10" s="23" customFormat="1" ht="15" customHeight="1" x14ac:dyDescent="0.2">
      <c r="H13" s="146">
        <f>'2. Energy Consumption'!B9</f>
        <v>0</v>
      </c>
      <c r="I13" s="147"/>
    </row>
    <row r="14" spans="4:10" s="23" customFormat="1" ht="15" customHeight="1" x14ac:dyDescent="0.2">
      <c r="D14" s="148"/>
      <c r="E14" s="149"/>
      <c r="F14" s="34"/>
      <c r="G14" s="150"/>
      <c r="H14" s="146">
        <f>'2. Energy Consumption'!B10</f>
        <v>0</v>
      </c>
      <c r="I14" s="147"/>
    </row>
    <row r="15" spans="4:10" s="23" customFormat="1" ht="15" customHeight="1" x14ac:dyDescent="0.2">
      <c r="D15" s="148"/>
      <c r="E15" s="149"/>
      <c r="F15" s="150"/>
      <c r="G15" s="150"/>
      <c r="H15" s="146">
        <f>'2. Energy Consumption'!B11</f>
        <v>0</v>
      </c>
      <c r="I15" s="147"/>
    </row>
    <row r="16" spans="4:10" s="23" customFormat="1" x14ac:dyDescent="0.2">
      <c r="H16" s="146">
        <f>'2. Energy Consumption'!B12</f>
        <v>0</v>
      </c>
      <c r="I16" s="147"/>
      <c r="J16" s="151"/>
    </row>
    <row r="18" spans="4:9" x14ac:dyDescent="0.2">
      <c r="D18" s="148"/>
      <c r="E18" s="152"/>
      <c r="F18" s="34"/>
      <c r="G18" s="304"/>
      <c r="H18" s="389" t="s">
        <v>122</v>
      </c>
      <c r="I18" s="389"/>
    </row>
    <row r="19" spans="4:9" x14ac:dyDescent="0.2">
      <c r="D19" s="153" t="s">
        <v>148</v>
      </c>
      <c r="E19" s="146" t="str">
        <f>IF(F8="Yes","","Total area of the private space")</f>
        <v>Total area of the private space</v>
      </c>
      <c r="F19" s="75"/>
      <c r="G19" s="305">
        <f>'1. Hotel details and result '!M13</f>
        <v>0</v>
      </c>
    </row>
    <row r="20" spans="4:9" x14ac:dyDescent="0.2">
      <c r="D20" s="23"/>
      <c r="E20" s="37" t="s">
        <v>101</v>
      </c>
      <c r="F20" s="75"/>
      <c r="G20" s="154">
        <f>G19</f>
        <v>0</v>
      </c>
    </row>
    <row r="21" spans="4:9" x14ac:dyDescent="0.2">
      <c r="D21" s="148"/>
      <c r="E21" s="149"/>
      <c r="F21" s="34"/>
      <c r="G21" s="150"/>
    </row>
    <row r="22" spans="4:9" x14ac:dyDescent="0.2">
      <c r="D22" s="148"/>
      <c r="E22" s="155" t="s">
        <v>149</v>
      </c>
      <c r="F22" s="156">
        <f>IF(F20=0,0,F19/F20)</f>
        <v>0</v>
      </c>
      <c r="G22" s="150"/>
    </row>
    <row r="23" spans="4:9" x14ac:dyDescent="0.2">
      <c r="D23" s="104"/>
      <c r="E23" s="104"/>
      <c r="F23" s="157"/>
      <c r="G23" s="104"/>
    </row>
  </sheetData>
  <sheetProtection algorithmName="SHA-512" hashValue="85IQGuMsG++Ok8u+/NapwrTsvEcHKlfRXFTDimmXhTmEmTpsG/nCT/VTHqVlXShYGepVfmG7JrNnCkCJcjpmnw==" saltValue="hq8I7nMxr8L04/iTpXCSNA==" spinCount="100000" sheet="1" selectLockedCells="1"/>
  <mergeCells count="1">
    <mergeCell ref="H18:I18"/>
  </mergeCells>
  <conditionalFormatting sqref="I8:I10">
    <cfRule type="expression" dxfId="4" priority="1" stopIfTrue="1">
      <formula>$F$8="No"</formula>
    </cfRule>
  </conditionalFormatting>
  <dataValidations count="1">
    <dataValidation type="list" allowBlank="1" showInputMessage="1" showErrorMessage="1" sqref="F8">
      <formula1>"Yes, No"</formula1>
    </dataValidation>
  </dataValidations>
  <hyperlinks>
    <hyperlink ref="H18:I18" location="'Unit conversions'!A1" display="Click here to convert your existing data to kWh or litres"/>
  </hyperlinks>
  <pageMargins left="0.70866141732283472" right="0.70866141732283472" top="0.43" bottom="0.74803149606299213" header="0.31496062992125984" footer="0.31496062992125984"/>
  <pageSetup paperSize="9" scale="71"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9"/>
  <sheetViews>
    <sheetView zoomScale="90" zoomScaleNormal="90" workbookViewId="0">
      <selection activeCell="H7" sqref="H7"/>
    </sheetView>
  </sheetViews>
  <sheetFormatPr defaultColWidth="0" defaultRowHeight="12.75" zeroHeight="1" x14ac:dyDescent="0.2"/>
  <cols>
    <col min="1" max="3" width="3.625" style="2" customWidth="1"/>
    <col min="4" max="4" width="12.125" style="2" customWidth="1"/>
    <col min="5" max="7" width="15.875" style="2" customWidth="1"/>
    <col min="8" max="8" width="16.125" style="2" bestFit="1" customWidth="1"/>
    <col min="9" max="9" width="22.125" style="2" customWidth="1"/>
    <col min="10" max="10" width="25.875" style="19" customWidth="1"/>
    <col min="11" max="12" width="8.125" style="2" customWidth="1"/>
    <col min="13" max="13" width="3.375" style="2" customWidth="1"/>
    <col min="14" max="16384" width="8.125" style="2" hidden="1"/>
  </cols>
  <sheetData>
    <row r="1" spans="4:13" x14ac:dyDescent="0.2"/>
    <row r="2" spans="4:13" x14ac:dyDescent="0.2"/>
    <row r="3" spans="4:13" x14ac:dyDescent="0.2"/>
    <row r="4" spans="4:13" ht="27.75" customHeight="1" x14ac:dyDescent="0.2"/>
    <row r="5" spans="4:13" s="159" customFormat="1" ht="15.75" x14ac:dyDescent="0.2">
      <c r="D5" s="132" t="s">
        <v>150</v>
      </c>
      <c r="E5" s="158" t="s">
        <v>151</v>
      </c>
      <c r="J5" s="160"/>
    </row>
    <row r="6" spans="4:13" x14ac:dyDescent="0.2">
      <c r="D6" s="137"/>
    </row>
    <row r="7" spans="4:13" s="23" customFormat="1" ht="27" customHeight="1" x14ac:dyDescent="0.2">
      <c r="D7" s="138" t="s">
        <v>152</v>
      </c>
      <c r="E7" s="397" t="s">
        <v>153</v>
      </c>
      <c r="F7" s="397"/>
      <c r="G7" s="397"/>
      <c r="H7" s="140"/>
      <c r="I7" s="141" t="str">
        <f>IF(H7="Yes","Enter the energy consumption on the right","Go to question B.2")</f>
        <v>Go to question B.2</v>
      </c>
      <c r="J7" s="161" t="s">
        <v>154</v>
      </c>
      <c r="K7" s="162"/>
      <c r="L7" s="23" t="s">
        <v>115</v>
      </c>
    </row>
    <row r="8" spans="4:13" s="23" customFormat="1" ht="15" customHeight="1" x14ac:dyDescent="0.2">
      <c r="D8" s="143"/>
      <c r="H8" s="113"/>
      <c r="J8" s="163" t="s">
        <v>155</v>
      </c>
      <c r="K8" s="164"/>
      <c r="L8" s="23" t="s">
        <v>115</v>
      </c>
    </row>
    <row r="9" spans="4:13" s="23" customFormat="1" ht="15" customHeight="1" x14ac:dyDescent="0.2">
      <c r="D9" s="153" t="s">
        <v>156</v>
      </c>
      <c r="E9" s="398" t="str">
        <f>IF(H7="Yes", "","Do you know your laundry tonnage?")</f>
        <v>Do you know your laundry tonnage?</v>
      </c>
      <c r="F9" s="399"/>
      <c r="G9" s="400"/>
      <c r="H9" s="306"/>
      <c r="J9" s="163" t="s">
        <v>157</v>
      </c>
      <c r="K9" s="164"/>
      <c r="L9" s="23" t="s">
        <v>158</v>
      </c>
    </row>
    <row r="10" spans="4:13" s="23" customFormat="1" ht="15" customHeight="1" x14ac:dyDescent="0.2">
      <c r="E10" s="401"/>
      <c r="F10" s="401"/>
      <c r="G10" s="401"/>
      <c r="J10" s="402" t="s">
        <v>159</v>
      </c>
      <c r="K10" s="402"/>
      <c r="L10" s="402"/>
      <c r="M10" s="402"/>
    </row>
    <row r="11" spans="4:13" s="23" customFormat="1" ht="15" customHeight="1" x14ac:dyDescent="0.2">
      <c r="E11" s="7"/>
      <c r="F11" s="7"/>
      <c r="G11" s="7"/>
    </row>
    <row r="12" spans="4:13" s="23" customFormat="1" ht="15" customHeight="1" x14ac:dyDescent="0.2">
      <c r="E12" s="7"/>
      <c r="F12" s="7"/>
      <c r="G12" s="7"/>
      <c r="J12" s="35"/>
      <c r="K12" s="35"/>
    </row>
    <row r="13" spans="4:13" s="23" customFormat="1" ht="15" customHeight="1" x14ac:dyDescent="0.2">
      <c r="I13" s="165" t="s">
        <v>160</v>
      </c>
      <c r="J13" s="165" t="s">
        <v>161</v>
      </c>
    </row>
    <row r="14" spans="4:13" s="23" customFormat="1" ht="30" customHeight="1" x14ac:dyDescent="0.2">
      <c r="E14" s="403" t="str">
        <f>IF(H9="Yes","Enter your laundry tonnage in either metric tonnes or US tons","Your emissions are estimated below ")</f>
        <v xml:space="preserve">Your emissions are estimated below </v>
      </c>
      <c r="F14" s="404"/>
      <c r="G14" s="404"/>
      <c r="H14" s="405"/>
      <c r="I14" s="166"/>
      <c r="J14" s="166"/>
    </row>
    <row r="15" spans="4:13" s="23" customFormat="1" ht="15" customHeight="1" x14ac:dyDescent="0.2">
      <c r="E15" s="130"/>
      <c r="F15" s="130"/>
      <c r="G15" s="130"/>
      <c r="H15" s="130"/>
      <c r="I15" s="113"/>
      <c r="J15" s="35"/>
    </row>
    <row r="16" spans="4:13" s="23" customFormat="1" ht="15" customHeight="1" x14ac:dyDescent="0.2">
      <c r="E16" s="390"/>
      <c r="F16" s="391"/>
      <c r="G16" s="391"/>
      <c r="H16" s="391"/>
      <c r="I16" s="167">
        <f>IF(H9="No",0,(I14+(J14*0.90718474)))</f>
        <v>0</v>
      </c>
      <c r="J16" s="35"/>
    </row>
    <row r="17" spans="4:10" s="23" customFormat="1" ht="29.25" customHeight="1" x14ac:dyDescent="0.2">
      <c r="E17" s="392" t="str">
        <f>IF(H9="No","Your estimated laundry tonnage based on the number of occupied rooms is"," ")</f>
        <v xml:space="preserve"> </v>
      </c>
      <c r="F17" s="393"/>
      <c r="G17" s="393"/>
      <c r="H17" s="394"/>
      <c r="I17" s="168">
        <f>IF(H9="No",'1. Hotel details and result '!D22*0.00512559378,0)</f>
        <v>0</v>
      </c>
      <c r="J17" s="35"/>
    </row>
    <row r="18" spans="4:10" s="23" customFormat="1" ht="15" customHeight="1" x14ac:dyDescent="0.2">
      <c r="I18" s="113"/>
      <c r="J18" s="35"/>
    </row>
    <row r="19" spans="4:10" s="23" customFormat="1" ht="15" customHeight="1" x14ac:dyDescent="0.2">
      <c r="E19" s="169" t="s">
        <v>162</v>
      </c>
      <c r="F19" s="170"/>
      <c r="G19" s="171"/>
      <c r="H19" s="172"/>
      <c r="I19" s="173">
        <f>180*(I16+I17)</f>
        <v>0</v>
      </c>
      <c r="J19" s="174" t="s">
        <v>115</v>
      </c>
    </row>
    <row r="20" spans="4:10" s="23" customFormat="1" ht="15" customHeight="1" x14ac:dyDescent="0.2">
      <c r="E20" s="175" t="s">
        <v>163</v>
      </c>
      <c r="F20" s="176"/>
      <c r="G20" s="177"/>
      <c r="H20" s="178"/>
      <c r="I20" s="179">
        <f>1560*(I16+I17)</f>
        <v>0</v>
      </c>
      <c r="J20" s="174" t="s">
        <v>115</v>
      </c>
    </row>
    <row r="21" spans="4:10" s="23" customFormat="1" ht="15" customHeight="1" x14ac:dyDescent="0.2">
      <c r="E21" s="395" t="s">
        <v>164</v>
      </c>
      <c r="F21" s="396"/>
      <c r="G21" s="396"/>
      <c r="H21" s="396"/>
      <c r="I21" s="180">
        <f>111*(I16+I17)</f>
        <v>0</v>
      </c>
      <c r="J21" s="174" t="s">
        <v>158</v>
      </c>
    </row>
    <row r="22" spans="4:10" s="23" customFormat="1" ht="15" customHeight="1" x14ac:dyDescent="0.2">
      <c r="E22" s="181" t="s">
        <v>165</v>
      </c>
      <c r="J22" s="35"/>
    </row>
    <row r="23" spans="4:10" s="23" customFormat="1" ht="15.75" customHeight="1" x14ac:dyDescent="0.2">
      <c r="E23" s="181" t="s">
        <v>166</v>
      </c>
      <c r="J23" s="35"/>
    </row>
    <row r="24" spans="4:10" x14ac:dyDescent="0.2"/>
    <row r="25" spans="4:10" hidden="1" x14ac:dyDescent="0.2">
      <c r="D25" s="182"/>
    </row>
    <row r="27" spans="4:10" hidden="1" x14ac:dyDescent="0.2">
      <c r="H27" s="183"/>
    </row>
    <row r="28" spans="4:10" hidden="1" x14ac:dyDescent="0.2">
      <c r="H28" s="184"/>
    </row>
    <row r="29" spans="4:10" hidden="1" x14ac:dyDescent="0.2">
      <c r="H29" s="185"/>
    </row>
  </sheetData>
  <sheetProtection algorithmName="SHA-512" hashValue="DxgTuq2yIjW+uhSgtKYeGWIDW7chNpxODqw6no2XWktygXkHhnHT2jXYYwdX+pavLnEI3zmK9RAwfh5ITcyQXQ==" saltValue="SuHnukoUlDVeReqws6pSiw==" spinCount="100000" sheet="1" selectLockedCells="1"/>
  <mergeCells count="8">
    <mergeCell ref="J10:M10"/>
    <mergeCell ref="E14:H14"/>
    <mergeCell ref="E16:H16"/>
    <mergeCell ref="E17:H17"/>
    <mergeCell ref="E21:H21"/>
    <mergeCell ref="E7:G7"/>
    <mergeCell ref="E9:G9"/>
    <mergeCell ref="E10:G10"/>
  </mergeCells>
  <conditionalFormatting sqref="H9">
    <cfRule type="expression" dxfId="3" priority="4" stopIfTrue="1">
      <formula>$H$7="Yes"</formula>
    </cfRule>
  </conditionalFormatting>
  <conditionalFormatting sqref="K7:K9">
    <cfRule type="expression" dxfId="2" priority="3" stopIfTrue="1">
      <formula>$H$7="No"</formula>
    </cfRule>
  </conditionalFormatting>
  <conditionalFormatting sqref="I16 I14:J14">
    <cfRule type="expression" dxfId="1" priority="2" stopIfTrue="1">
      <formula>$H$9="No"</formula>
    </cfRule>
  </conditionalFormatting>
  <conditionalFormatting sqref="I17">
    <cfRule type="expression" dxfId="0" priority="1" stopIfTrue="1">
      <formula>$H$9="Yes"</formula>
    </cfRule>
  </conditionalFormatting>
  <dataValidations count="1">
    <dataValidation type="list" allowBlank="1" showInputMessage="1" showErrorMessage="1" sqref="H7 H9">
      <formula1>"Yes, No"</formula1>
    </dataValidation>
  </dataValidations>
  <hyperlinks>
    <hyperlink ref="J10:K10" location="'Unit conversions'!A1" display="Click here to convert your existing data to kWh or litres"/>
  </hyperlinks>
  <pageMargins left="0.70866141732283472" right="0.70866141732283472" top="0.74803149606299213" bottom="0.74803149606299213" header="0.31496062992125984" footer="0.31496062992125984"/>
  <pageSetup paperSize="9" scale="73"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07"/>
  <sheetViews>
    <sheetView showGridLines="0" topLeftCell="A4" zoomScale="70" zoomScaleNormal="70" workbookViewId="0">
      <selection activeCell="F8" sqref="F8"/>
    </sheetView>
  </sheetViews>
  <sheetFormatPr defaultColWidth="0" defaultRowHeight="12.75" zeroHeight="1" x14ac:dyDescent="0.2"/>
  <cols>
    <col min="1" max="3" width="3.625" style="2" customWidth="1"/>
    <col min="4" max="4" width="12.125" style="2" customWidth="1"/>
    <col min="5" max="5" width="41.625" style="2" customWidth="1"/>
    <col min="6" max="6" width="32.625" style="85" customWidth="1"/>
    <col min="7" max="7" width="20.375" style="2" customWidth="1"/>
    <col min="8" max="8" width="18.375" style="2" customWidth="1"/>
    <col min="9" max="10" width="8.125" style="2" customWidth="1"/>
    <col min="11" max="11" width="0" style="2" hidden="1" customWidth="1"/>
    <col min="12" max="16384" width="8.125" style="2" hidden="1"/>
  </cols>
  <sheetData>
    <row r="1" spans="4:9" x14ac:dyDescent="0.2"/>
    <row r="2" spans="4:9" x14ac:dyDescent="0.2"/>
    <row r="3" spans="4:9" ht="46.5" customHeight="1" x14ac:dyDescent="0.2"/>
    <row r="4" spans="4:9" s="23" customFormat="1" x14ac:dyDescent="0.2">
      <c r="E4" s="130"/>
      <c r="F4" s="131"/>
    </row>
    <row r="5" spans="4:9" s="135" customFormat="1" ht="50.25" customHeight="1" x14ac:dyDescent="0.2">
      <c r="D5" s="186" t="s">
        <v>167</v>
      </c>
      <c r="E5" s="406" t="s">
        <v>168</v>
      </c>
      <c r="F5" s="406"/>
      <c r="G5" s="406"/>
      <c r="H5" s="406"/>
    </row>
    <row r="6" spans="4:9" s="23" customFormat="1" ht="15" customHeight="1" x14ac:dyDescent="0.2">
      <c r="D6" s="136"/>
      <c r="F6" s="113"/>
    </row>
    <row r="7" spans="4:9" s="23" customFormat="1" ht="9" customHeight="1" x14ac:dyDescent="0.2">
      <c r="D7" s="137"/>
      <c r="F7" s="113"/>
    </row>
    <row r="8" spans="4:9" s="23" customFormat="1" ht="56.1" customHeight="1" x14ac:dyDescent="0.2">
      <c r="D8" s="187" t="s">
        <v>169</v>
      </c>
      <c r="E8" s="188" t="s">
        <v>170</v>
      </c>
      <c r="F8" s="189"/>
      <c r="G8" s="190" t="str">
        <f>IF('2. Energy Consumption'!D25="NA","",IF(OR(F8="No", '2. Energy Consumption'!D25="No"),"Your total carbon footprint will be uplifted by 1%. No further calculations are required","Go to question C.2 "))</f>
        <v xml:space="preserve">Go to question C.2 </v>
      </c>
      <c r="H8" s="113"/>
    </row>
    <row r="9" spans="4:9" s="23" customFormat="1" x14ac:dyDescent="0.2">
      <c r="D9" s="191"/>
      <c r="E9" s="192" t="str">
        <f>IF(OR(F8="No",'2. Energy Consumption'!D25="No"),"Estimated emissions from refrigerants (tCO2e)","")</f>
        <v/>
      </c>
      <c r="F9" s="193">
        <f>IF('2. Energy Consumption'!D25="NA",0, IF(OR(F8="No",'2. Energy Consumption'!D25="No"),0.01*(SUM('2. Energy Consumption'!L4:L6)+SUM('2. Energy Consumption'!L9:L11))/1000, 0))</f>
        <v>0</v>
      </c>
      <c r="G9" s="194"/>
    </row>
    <row r="10" spans="4:9" x14ac:dyDescent="0.2">
      <c r="D10" s="104"/>
      <c r="E10" s="104"/>
      <c r="F10" s="157"/>
      <c r="G10" s="104"/>
      <c r="H10" s="104"/>
    </row>
    <row r="11" spans="4:9" ht="38.25" x14ac:dyDescent="0.2">
      <c r="D11" s="153" t="s">
        <v>171</v>
      </c>
      <c r="E11" s="106" t="s">
        <v>172</v>
      </c>
      <c r="F11" s="195" t="s">
        <v>173</v>
      </c>
      <c r="G11" s="106" t="s">
        <v>174</v>
      </c>
      <c r="H11" s="106" t="s">
        <v>175</v>
      </c>
    </row>
    <row r="12" spans="4:9" x14ac:dyDescent="0.2">
      <c r="D12" s="143"/>
      <c r="E12" s="407" t="s">
        <v>176</v>
      </c>
      <c r="F12" s="408"/>
      <c r="G12" s="408"/>
      <c r="H12" s="409"/>
    </row>
    <row r="13" spans="4:9" x14ac:dyDescent="0.2">
      <c r="E13" s="196"/>
      <c r="F13" s="197" t="s">
        <v>177</v>
      </c>
      <c r="G13" s="198">
        <v>1810</v>
      </c>
      <c r="H13" s="199">
        <f>E13*G13/1000</f>
        <v>0</v>
      </c>
      <c r="I13" s="200"/>
    </row>
    <row r="14" spans="4:9" x14ac:dyDescent="0.2">
      <c r="E14" s="196"/>
      <c r="F14" s="197" t="s">
        <v>178</v>
      </c>
      <c r="G14" s="198">
        <v>1430</v>
      </c>
      <c r="H14" s="199">
        <f>E14*G14/1000</f>
        <v>0</v>
      </c>
      <c r="I14" s="200"/>
    </row>
    <row r="15" spans="4:9" x14ac:dyDescent="0.2">
      <c r="E15" s="196"/>
      <c r="F15" s="197" t="s">
        <v>179</v>
      </c>
      <c r="G15" s="201">
        <v>3922</v>
      </c>
      <c r="H15" s="199">
        <f>E15*G15/1000</f>
        <v>0</v>
      </c>
      <c r="I15" s="200"/>
    </row>
    <row r="16" spans="4:9" x14ac:dyDescent="0.2">
      <c r="E16" s="196"/>
      <c r="F16" s="197" t="s">
        <v>180</v>
      </c>
      <c r="G16" s="198">
        <v>2088</v>
      </c>
      <c r="H16" s="199">
        <f>E16*G16/1000</f>
        <v>0</v>
      </c>
      <c r="I16" s="200"/>
    </row>
    <row r="17" spans="2:11" x14ac:dyDescent="0.2">
      <c r="E17" s="407" t="s">
        <v>181</v>
      </c>
      <c r="F17" s="408"/>
      <c r="G17" s="408"/>
      <c r="H17" s="409"/>
      <c r="I17" s="200"/>
    </row>
    <row r="18" spans="2:11" s="202" customFormat="1" ht="14.25" x14ac:dyDescent="0.2">
      <c r="B18" s="2"/>
      <c r="D18" s="2"/>
      <c r="E18" s="196"/>
      <c r="F18" s="203" t="s">
        <v>182</v>
      </c>
      <c r="G18" s="204">
        <v>25</v>
      </c>
      <c r="H18" s="199">
        <f>E18*G18/1000</f>
        <v>0</v>
      </c>
      <c r="I18" s="205"/>
      <c r="J18" s="205"/>
      <c r="K18" s="205"/>
    </row>
    <row r="19" spans="2:11" s="202" customFormat="1" ht="14.25" x14ac:dyDescent="0.2">
      <c r="B19" s="2"/>
      <c r="D19" s="2"/>
      <c r="E19" s="196"/>
      <c r="F19" s="206" t="s">
        <v>183</v>
      </c>
      <c r="G19" s="204">
        <v>298</v>
      </c>
      <c r="H19" s="199">
        <f t="shared" ref="H19:H82" si="0">E19*G19/1000</f>
        <v>0</v>
      </c>
      <c r="I19" s="205"/>
      <c r="J19" s="205"/>
      <c r="K19" s="205"/>
    </row>
    <row r="20" spans="2:11" s="202" customFormat="1" ht="14.25" x14ac:dyDescent="0.2">
      <c r="B20" s="2"/>
      <c r="D20" s="2"/>
      <c r="E20" s="196"/>
      <c r="F20" s="206" t="s">
        <v>184</v>
      </c>
      <c r="G20" s="204">
        <v>14800</v>
      </c>
      <c r="H20" s="199">
        <f t="shared" si="0"/>
        <v>0</v>
      </c>
      <c r="I20" s="205"/>
      <c r="J20" s="205"/>
      <c r="K20" s="205"/>
    </row>
    <row r="21" spans="2:11" s="202" customFormat="1" ht="14.25" x14ac:dyDescent="0.2">
      <c r="B21" s="2"/>
      <c r="D21" s="2"/>
      <c r="E21" s="196"/>
      <c r="F21" s="206" t="s">
        <v>185</v>
      </c>
      <c r="G21" s="204">
        <v>675</v>
      </c>
      <c r="H21" s="199">
        <f t="shared" si="0"/>
        <v>0</v>
      </c>
      <c r="I21" s="205"/>
      <c r="J21" s="205"/>
      <c r="K21" s="205"/>
    </row>
    <row r="22" spans="2:11" s="202" customFormat="1" ht="14.25" x14ac:dyDescent="0.2">
      <c r="B22" s="2"/>
      <c r="D22" s="2"/>
      <c r="E22" s="196"/>
      <c r="F22" s="206" t="s">
        <v>186</v>
      </c>
      <c r="G22" s="204">
        <v>92</v>
      </c>
      <c r="H22" s="199">
        <f t="shared" si="0"/>
        <v>0</v>
      </c>
      <c r="I22" s="205"/>
      <c r="J22" s="205"/>
      <c r="K22" s="205"/>
    </row>
    <row r="23" spans="2:11" s="202" customFormat="1" ht="14.25" x14ac:dyDescent="0.2">
      <c r="B23" s="2"/>
      <c r="D23" s="2"/>
      <c r="E23" s="196"/>
      <c r="F23" s="206" t="s">
        <v>187</v>
      </c>
      <c r="G23" s="204">
        <v>3500</v>
      </c>
      <c r="H23" s="199">
        <f t="shared" si="0"/>
        <v>0</v>
      </c>
      <c r="I23" s="205"/>
      <c r="J23" s="205"/>
      <c r="K23" s="205"/>
    </row>
    <row r="24" spans="2:11" s="202" customFormat="1" ht="14.25" x14ac:dyDescent="0.2">
      <c r="B24" s="2"/>
      <c r="D24" s="2"/>
      <c r="E24" s="196"/>
      <c r="F24" s="206" t="s">
        <v>188</v>
      </c>
      <c r="G24" s="204">
        <v>1100</v>
      </c>
      <c r="H24" s="199">
        <f t="shared" si="0"/>
        <v>0</v>
      </c>
      <c r="I24" s="205"/>
      <c r="J24" s="205"/>
      <c r="K24" s="205"/>
    </row>
    <row r="25" spans="2:11" s="202" customFormat="1" ht="14.25" x14ac:dyDescent="0.2">
      <c r="B25" s="2"/>
      <c r="D25" s="2"/>
      <c r="E25" s="196"/>
      <c r="F25" s="206" t="s">
        <v>189</v>
      </c>
      <c r="G25" s="204">
        <v>353</v>
      </c>
      <c r="H25" s="199">
        <f t="shared" si="0"/>
        <v>0</v>
      </c>
      <c r="I25" s="205"/>
      <c r="J25" s="205"/>
      <c r="K25" s="205"/>
    </row>
    <row r="26" spans="2:11" s="202" customFormat="1" ht="14.25" x14ac:dyDescent="0.2">
      <c r="B26" s="2"/>
      <c r="D26" s="2"/>
      <c r="E26" s="196"/>
      <c r="F26" s="206" t="s">
        <v>190</v>
      </c>
      <c r="G26" s="204">
        <v>4470</v>
      </c>
      <c r="H26" s="199">
        <f t="shared" si="0"/>
        <v>0</v>
      </c>
      <c r="I26" s="205"/>
      <c r="J26" s="205"/>
      <c r="K26" s="205"/>
    </row>
    <row r="27" spans="2:11" s="202" customFormat="1" ht="14.25" x14ac:dyDescent="0.2">
      <c r="B27" s="2"/>
      <c r="D27" s="2"/>
      <c r="E27" s="196"/>
      <c r="F27" s="206" t="s">
        <v>191</v>
      </c>
      <c r="G27" s="204">
        <v>124</v>
      </c>
      <c r="H27" s="199">
        <f t="shared" si="0"/>
        <v>0</v>
      </c>
      <c r="I27" s="205"/>
      <c r="J27" s="205"/>
      <c r="K27" s="205"/>
    </row>
    <row r="28" spans="2:11" s="202" customFormat="1" ht="14.25" x14ac:dyDescent="0.2">
      <c r="B28" s="2"/>
      <c r="D28" s="2"/>
      <c r="E28" s="196"/>
      <c r="F28" s="206" t="s">
        <v>192</v>
      </c>
      <c r="G28" s="204">
        <v>3220</v>
      </c>
      <c r="H28" s="199">
        <f t="shared" si="0"/>
        <v>0</v>
      </c>
      <c r="I28" s="205"/>
      <c r="J28" s="205"/>
      <c r="K28" s="205"/>
    </row>
    <row r="29" spans="2:11" s="202" customFormat="1" ht="14.25" x14ac:dyDescent="0.2">
      <c r="B29" s="2"/>
      <c r="D29" s="2"/>
      <c r="E29" s="196"/>
      <c r="F29" s="206" t="s">
        <v>193</v>
      </c>
      <c r="G29" s="204">
        <v>9810</v>
      </c>
      <c r="H29" s="199">
        <f t="shared" si="0"/>
        <v>0</v>
      </c>
      <c r="I29" s="205"/>
      <c r="J29" s="205"/>
      <c r="K29" s="205"/>
    </row>
    <row r="30" spans="2:11" s="202" customFormat="1" ht="14.25" x14ac:dyDescent="0.2">
      <c r="B30" s="2"/>
      <c r="D30" s="2"/>
      <c r="E30" s="196"/>
      <c r="F30" s="206" t="s">
        <v>194</v>
      </c>
      <c r="G30" s="204">
        <v>1030</v>
      </c>
      <c r="H30" s="199">
        <f t="shared" si="0"/>
        <v>0</v>
      </c>
      <c r="I30" s="205"/>
      <c r="J30" s="205"/>
      <c r="K30" s="205"/>
    </row>
    <row r="31" spans="2:11" s="202" customFormat="1" ht="14.25" x14ac:dyDescent="0.2">
      <c r="B31" s="2"/>
      <c r="D31" s="2"/>
      <c r="E31" s="196"/>
      <c r="F31" s="206" t="s">
        <v>195</v>
      </c>
      <c r="G31" s="204">
        <v>1640</v>
      </c>
      <c r="H31" s="199">
        <f t="shared" si="0"/>
        <v>0</v>
      </c>
      <c r="I31" s="205"/>
      <c r="J31" s="205"/>
      <c r="K31" s="205"/>
    </row>
    <row r="32" spans="2:11" s="202" customFormat="1" ht="14.25" x14ac:dyDescent="0.2">
      <c r="B32" s="2"/>
      <c r="D32" s="2"/>
      <c r="E32" s="196"/>
      <c r="F32" s="206" t="s">
        <v>196</v>
      </c>
      <c r="G32" s="204">
        <v>7390</v>
      </c>
      <c r="H32" s="199">
        <f t="shared" si="0"/>
        <v>0</v>
      </c>
      <c r="I32" s="205"/>
      <c r="J32" s="205"/>
      <c r="K32" s="205"/>
    </row>
    <row r="33" spans="2:11" s="202" customFormat="1" ht="14.25" x14ac:dyDescent="0.2">
      <c r="B33" s="2"/>
      <c r="D33" s="2"/>
      <c r="E33" s="196"/>
      <c r="F33" s="206" t="s">
        <v>197</v>
      </c>
      <c r="G33" s="204">
        <v>12200</v>
      </c>
      <c r="H33" s="199">
        <f t="shared" si="0"/>
        <v>0</v>
      </c>
      <c r="I33" s="205"/>
      <c r="J33" s="205"/>
      <c r="K33" s="205"/>
    </row>
    <row r="34" spans="2:11" s="202" customFormat="1" ht="14.25" x14ac:dyDescent="0.2">
      <c r="B34" s="2"/>
      <c r="D34" s="2"/>
      <c r="E34" s="196"/>
      <c r="F34" s="206" t="s">
        <v>198</v>
      </c>
      <c r="G34" s="204">
        <v>8830</v>
      </c>
      <c r="H34" s="199">
        <f t="shared" si="0"/>
        <v>0</v>
      </c>
      <c r="I34" s="205"/>
      <c r="J34" s="205"/>
      <c r="K34" s="205"/>
    </row>
    <row r="35" spans="2:11" s="202" customFormat="1" ht="14.25" x14ac:dyDescent="0.2">
      <c r="B35" s="2"/>
      <c r="D35" s="2"/>
      <c r="E35" s="196"/>
      <c r="F35" s="206" t="s">
        <v>199</v>
      </c>
      <c r="G35" s="204">
        <v>10300</v>
      </c>
      <c r="H35" s="199">
        <f t="shared" si="0"/>
        <v>0</v>
      </c>
      <c r="I35" s="205"/>
      <c r="J35" s="205"/>
      <c r="K35" s="205"/>
    </row>
    <row r="36" spans="2:11" s="202" customFormat="1" ht="14.25" x14ac:dyDescent="0.2">
      <c r="B36" s="2"/>
      <c r="D36" s="2"/>
      <c r="E36" s="196"/>
      <c r="F36" s="206" t="s">
        <v>200</v>
      </c>
      <c r="G36" s="204">
        <v>8860</v>
      </c>
      <c r="H36" s="199">
        <f t="shared" si="0"/>
        <v>0</v>
      </c>
      <c r="I36" s="205"/>
      <c r="J36" s="205"/>
      <c r="K36" s="205"/>
    </row>
    <row r="37" spans="2:11" s="202" customFormat="1" ht="14.25" x14ac:dyDescent="0.2">
      <c r="B37" s="2"/>
      <c r="D37" s="2"/>
      <c r="E37" s="196"/>
      <c r="F37" s="206" t="s">
        <v>201</v>
      </c>
      <c r="G37" s="204">
        <v>9160</v>
      </c>
      <c r="H37" s="199">
        <f t="shared" si="0"/>
        <v>0</v>
      </c>
      <c r="I37" s="205"/>
      <c r="J37" s="205"/>
      <c r="K37" s="205"/>
    </row>
    <row r="38" spans="2:11" s="202" customFormat="1" ht="14.25" x14ac:dyDescent="0.2">
      <c r="B38" s="2"/>
      <c r="D38" s="2"/>
      <c r="E38" s="196"/>
      <c r="F38" s="206" t="s">
        <v>202</v>
      </c>
      <c r="G38" s="204">
        <v>9300</v>
      </c>
      <c r="H38" s="199">
        <f t="shared" si="0"/>
        <v>0</v>
      </c>
      <c r="I38" s="205"/>
      <c r="J38" s="205"/>
      <c r="K38" s="205"/>
    </row>
    <row r="39" spans="2:11" s="202" customFormat="1" ht="14.25" x14ac:dyDescent="0.2">
      <c r="B39" s="2"/>
      <c r="D39" s="2"/>
      <c r="E39" s="196"/>
      <c r="F39" s="206" t="s">
        <v>203</v>
      </c>
      <c r="G39" s="204">
        <v>22800</v>
      </c>
      <c r="H39" s="199">
        <f t="shared" si="0"/>
        <v>0</v>
      </c>
      <c r="I39" s="205"/>
      <c r="J39" s="205"/>
      <c r="K39" s="205"/>
    </row>
    <row r="40" spans="2:11" s="202" customFormat="1" ht="14.25" x14ac:dyDescent="0.2">
      <c r="B40" s="2"/>
      <c r="D40" s="2"/>
      <c r="E40" s="196"/>
      <c r="F40" s="206" t="s">
        <v>204</v>
      </c>
      <c r="G40" s="204">
        <v>53</v>
      </c>
      <c r="H40" s="199">
        <f t="shared" si="0"/>
        <v>0</v>
      </c>
      <c r="I40" s="205"/>
      <c r="J40" s="205"/>
      <c r="K40" s="205"/>
    </row>
    <row r="41" spans="2:11" s="202" customFormat="1" ht="14.25" x14ac:dyDescent="0.2">
      <c r="B41" s="2"/>
      <c r="D41" s="2"/>
      <c r="E41" s="196"/>
      <c r="F41" s="206" t="s">
        <v>205</v>
      </c>
      <c r="G41" s="204">
        <v>12</v>
      </c>
      <c r="H41" s="199">
        <f t="shared" si="0"/>
        <v>0</v>
      </c>
      <c r="I41" s="205"/>
      <c r="J41" s="205"/>
      <c r="K41" s="205"/>
    </row>
    <row r="42" spans="2:11" s="202" customFormat="1" ht="14.25" x14ac:dyDescent="0.2">
      <c r="B42" s="2"/>
      <c r="D42" s="2"/>
      <c r="E42" s="196"/>
      <c r="F42" s="206" t="s">
        <v>206</v>
      </c>
      <c r="G42" s="204">
        <v>1340</v>
      </c>
      <c r="H42" s="199">
        <f t="shared" si="0"/>
        <v>0</v>
      </c>
      <c r="I42" s="205"/>
      <c r="J42" s="205"/>
      <c r="K42" s="205"/>
    </row>
    <row r="43" spans="2:11" s="202" customFormat="1" ht="14.25" x14ac:dyDescent="0.2">
      <c r="B43" s="2"/>
      <c r="D43" s="2"/>
      <c r="E43" s="196"/>
      <c r="F43" s="206" t="s">
        <v>207</v>
      </c>
      <c r="G43" s="204">
        <v>1370</v>
      </c>
      <c r="H43" s="199">
        <f t="shared" si="0"/>
        <v>0</v>
      </c>
      <c r="I43" s="205"/>
      <c r="J43" s="205"/>
      <c r="K43" s="205"/>
    </row>
    <row r="44" spans="2:11" s="202" customFormat="1" ht="14.25" x14ac:dyDescent="0.2">
      <c r="B44" s="2"/>
      <c r="D44" s="2"/>
      <c r="E44" s="196"/>
      <c r="F44" s="206" t="s">
        <v>208</v>
      </c>
      <c r="G44" s="204">
        <v>693</v>
      </c>
      <c r="H44" s="199">
        <f t="shared" si="0"/>
        <v>0</v>
      </c>
      <c r="I44" s="205"/>
      <c r="J44" s="205"/>
      <c r="K44" s="205"/>
    </row>
    <row r="45" spans="2:11" s="202" customFormat="1" ht="14.25" x14ac:dyDescent="0.2">
      <c r="B45" s="2"/>
      <c r="D45" s="2"/>
      <c r="E45" s="196"/>
      <c r="F45" s="206" t="s">
        <v>209</v>
      </c>
      <c r="G45" s="204">
        <v>794</v>
      </c>
      <c r="H45" s="199">
        <f t="shared" si="0"/>
        <v>0</v>
      </c>
      <c r="I45" s="205"/>
      <c r="J45" s="205"/>
      <c r="K45" s="205"/>
    </row>
    <row r="46" spans="2:11" s="202" customFormat="1" ht="14.25" x14ac:dyDescent="0.2">
      <c r="B46" s="2"/>
      <c r="D46" s="2"/>
      <c r="E46" s="196"/>
      <c r="F46" s="206" t="s">
        <v>210</v>
      </c>
      <c r="G46" s="204">
        <v>2107</v>
      </c>
      <c r="H46" s="199">
        <f t="shared" si="0"/>
        <v>0</v>
      </c>
      <c r="I46" s="205"/>
      <c r="J46" s="205"/>
      <c r="K46" s="205"/>
    </row>
    <row r="47" spans="2:11" s="202" customFormat="1" ht="14.25" x14ac:dyDescent="0.2">
      <c r="B47" s="2"/>
      <c r="D47" s="2"/>
      <c r="E47" s="196"/>
      <c r="F47" s="206" t="s">
        <v>211</v>
      </c>
      <c r="G47" s="204">
        <v>1774</v>
      </c>
      <c r="H47" s="199">
        <f t="shared" si="0"/>
        <v>0</v>
      </c>
      <c r="I47" s="205"/>
      <c r="J47" s="205"/>
      <c r="K47" s="205"/>
    </row>
    <row r="48" spans="2:11" s="202" customFormat="1" ht="14.25" x14ac:dyDescent="0.2">
      <c r="B48" s="2"/>
      <c r="D48" s="2"/>
      <c r="E48" s="196"/>
      <c r="F48" s="206" t="s">
        <v>212</v>
      </c>
      <c r="G48" s="204">
        <v>1825</v>
      </c>
      <c r="H48" s="199">
        <f t="shared" si="0"/>
        <v>0</v>
      </c>
      <c r="I48" s="205"/>
      <c r="J48" s="205"/>
      <c r="K48" s="205"/>
    </row>
    <row r="49" spans="2:11" s="202" customFormat="1" ht="14.25" x14ac:dyDescent="0.2">
      <c r="B49" s="2"/>
      <c r="D49" s="2"/>
      <c r="E49" s="196"/>
      <c r="F49" s="206" t="s">
        <v>213</v>
      </c>
      <c r="G49" s="204">
        <v>3152</v>
      </c>
      <c r="H49" s="199">
        <f t="shared" si="0"/>
        <v>0</v>
      </c>
      <c r="I49" s="205"/>
      <c r="J49" s="205"/>
      <c r="K49" s="205"/>
    </row>
    <row r="50" spans="2:11" s="202" customFormat="1" ht="14.25" x14ac:dyDescent="0.2">
      <c r="B50" s="2"/>
      <c r="D50" s="2"/>
      <c r="E50" s="196"/>
      <c r="F50" s="206" t="s">
        <v>214</v>
      </c>
      <c r="G50" s="204">
        <v>3985</v>
      </c>
      <c r="H50" s="199">
        <f t="shared" si="0"/>
        <v>0</v>
      </c>
      <c r="I50" s="205"/>
      <c r="J50" s="205"/>
      <c r="K50" s="205"/>
    </row>
    <row r="51" spans="2:11" s="202" customFormat="1" ht="14.25" x14ac:dyDescent="0.2">
      <c r="B51" s="2"/>
      <c r="D51" s="2"/>
      <c r="E51" s="196"/>
      <c r="F51" s="206" t="s">
        <v>215</v>
      </c>
      <c r="G51" s="204">
        <v>13396</v>
      </c>
      <c r="H51" s="199">
        <f t="shared" si="0"/>
        <v>0</v>
      </c>
      <c r="I51" s="205"/>
      <c r="J51" s="205"/>
      <c r="K51" s="205"/>
    </row>
    <row r="52" spans="2:11" s="202" customFormat="1" ht="14.25" x14ac:dyDescent="0.2">
      <c r="B52" s="2"/>
      <c r="D52" s="2"/>
      <c r="E52" s="196"/>
      <c r="F52" s="206" t="s">
        <v>216</v>
      </c>
      <c r="G52" s="204">
        <v>3124</v>
      </c>
      <c r="H52" s="199">
        <f t="shared" si="0"/>
        <v>0</v>
      </c>
      <c r="I52" s="205"/>
      <c r="K52" s="205"/>
    </row>
    <row r="53" spans="2:11" x14ac:dyDescent="0.2">
      <c r="E53" s="196"/>
      <c r="F53" s="206" t="s">
        <v>217</v>
      </c>
      <c r="G53" s="204">
        <v>4750</v>
      </c>
      <c r="H53" s="199">
        <f t="shared" si="0"/>
        <v>0</v>
      </c>
      <c r="I53" s="200"/>
    </row>
    <row r="54" spans="2:11" x14ac:dyDescent="0.2">
      <c r="E54" s="196"/>
      <c r="F54" s="206" t="s">
        <v>218</v>
      </c>
      <c r="G54" s="204">
        <v>10900</v>
      </c>
      <c r="H54" s="199">
        <f t="shared" si="0"/>
        <v>0</v>
      </c>
    </row>
    <row r="55" spans="2:11" x14ac:dyDescent="0.2">
      <c r="E55" s="196"/>
      <c r="F55" s="206" t="s">
        <v>219</v>
      </c>
      <c r="G55" s="204">
        <v>14400</v>
      </c>
      <c r="H55" s="199">
        <f t="shared" si="0"/>
        <v>0</v>
      </c>
    </row>
    <row r="56" spans="2:11" x14ac:dyDescent="0.2">
      <c r="E56" s="196"/>
      <c r="F56" s="206" t="s">
        <v>220</v>
      </c>
      <c r="G56" s="204">
        <v>6130</v>
      </c>
      <c r="H56" s="199">
        <f t="shared" si="0"/>
        <v>0</v>
      </c>
    </row>
    <row r="57" spans="2:11" x14ac:dyDescent="0.2">
      <c r="E57" s="196"/>
      <c r="F57" s="206" t="s">
        <v>221</v>
      </c>
      <c r="G57" s="204">
        <v>10000</v>
      </c>
      <c r="H57" s="199">
        <f t="shared" si="0"/>
        <v>0</v>
      </c>
    </row>
    <row r="58" spans="2:11" x14ac:dyDescent="0.2">
      <c r="E58" s="196"/>
      <c r="F58" s="206" t="s">
        <v>222</v>
      </c>
      <c r="G58" s="204">
        <v>7370</v>
      </c>
      <c r="H58" s="199">
        <f t="shared" si="0"/>
        <v>0</v>
      </c>
    </row>
    <row r="59" spans="2:11" x14ac:dyDescent="0.2">
      <c r="E59" s="196"/>
      <c r="F59" s="206" t="s">
        <v>223</v>
      </c>
      <c r="G59" s="204">
        <v>1890</v>
      </c>
      <c r="H59" s="199">
        <f t="shared" si="0"/>
        <v>0</v>
      </c>
    </row>
    <row r="60" spans="2:11" x14ac:dyDescent="0.2">
      <c r="E60" s="196"/>
      <c r="F60" s="206" t="s">
        <v>224</v>
      </c>
      <c r="G60" s="204">
        <v>7140</v>
      </c>
      <c r="H60" s="199">
        <f t="shared" si="0"/>
        <v>0</v>
      </c>
    </row>
    <row r="61" spans="2:11" x14ac:dyDescent="0.2">
      <c r="E61" s="196"/>
      <c r="F61" s="206" t="s">
        <v>225</v>
      </c>
      <c r="G61" s="204">
        <v>1640</v>
      </c>
      <c r="H61" s="199">
        <f t="shared" si="0"/>
        <v>0</v>
      </c>
    </row>
    <row r="62" spans="2:11" x14ac:dyDescent="0.2">
      <c r="E62" s="196"/>
      <c r="F62" s="206" t="s">
        <v>226</v>
      </c>
      <c r="G62" s="204">
        <v>1400</v>
      </c>
      <c r="H62" s="199">
        <f t="shared" si="0"/>
        <v>0</v>
      </c>
    </row>
    <row r="63" spans="2:11" x14ac:dyDescent="0.2">
      <c r="E63" s="196"/>
      <c r="F63" s="206" t="s">
        <v>227</v>
      </c>
      <c r="G63" s="204">
        <v>5</v>
      </c>
      <c r="H63" s="199">
        <f t="shared" si="0"/>
        <v>0</v>
      </c>
    </row>
    <row r="64" spans="2:11" x14ac:dyDescent="0.2">
      <c r="E64" s="196"/>
      <c r="F64" s="206" t="s">
        <v>228</v>
      </c>
      <c r="G64" s="204">
        <v>146</v>
      </c>
      <c r="H64" s="199">
        <f t="shared" si="0"/>
        <v>0</v>
      </c>
    </row>
    <row r="65" spans="5:8" x14ac:dyDescent="0.2">
      <c r="E65" s="196"/>
      <c r="F65" s="206" t="s">
        <v>229</v>
      </c>
      <c r="G65" s="204">
        <v>77</v>
      </c>
      <c r="H65" s="199">
        <f t="shared" si="0"/>
        <v>0</v>
      </c>
    </row>
    <row r="66" spans="5:8" x14ac:dyDescent="0.2">
      <c r="E66" s="196"/>
      <c r="F66" s="206" t="s">
        <v>230</v>
      </c>
      <c r="G66" s="204">
        <v>609</v>
      </c>
      <c r="H66" s="199">
        <f t="shared" si="0"/>
        <v>0</v>
      </c>
    </row>
    <row r="67" spans="5:8" x14ac:dyDescent="0.2">
      <c r="E67" s="196"/>
      <c r="F67" s="206" t="s">
        <v>231</v>
      </c>
      <c r="G67" s="204">
        <v>725</v>
      </c>
      <c r="H67" s="199">
        <f t="shared" si="0"/>
        <v>0</v>
      </c>
    </row>
    <row r="68" spans="5:8" x14ac:dyDescent="0.2">
      <c r="E68" s="196"/>
      <c r="F68" s="206" t="s">
        <v>232</v>
      </c>
      <c r="G68" s="204">
        <v>2310</v>
      </c>
      <c r="H68" s="199">
        <f t="shared" si="0"/>
        <v>0</v>
      </c>
    </row>
    <row r="69" spans="5:8" x14ac:dyDescent="0.2">
      <c r="E69" s="196"/>
      <c r="F69" s="206" t="s">
        <v>233</v>
      </c>
      <c r="G69" s="204">
        <v>122</v>
      </c>
      <c r="H69" s="199">
        <f t="shared" si="0"/>
        <v>0</v>
      </c>
    </row>
    <row r="70" spans="5:8" x14ac:dyDescent="0.2">
      <c r="E70" s="196"/>
      <c r="F70" s="206" t="s">
        <v>234</v>
      </c>
      <c r="G70" s="204">
        <v>595</v>
      </c>
      <c r="H70" s="199">
        <f t="shared" si="0"/>
        <v>0</v>
      </c>
    </row>
    <row r="71" spans="5:8" x14ac:dyDescent="0.2">
      <c r="E71" s="196"/>
      <c r="F71" s="206" t="s">
        <v>235</v>
      </c>
      <c r="G71" s="204">
        <v>151</v>
      </c>
      <c r="H71" s="199">
        <f t="shared" si="0"/>
        <v>0</v>
      </c>
    </row>
    <row r="72" spans="5:8" x14ac:dyDescent="0.2">
      <c r="E72" s="196"/>
      <c r="F72" s="206" t="s">
        <v>236</v>
      </c>
      <c r="G72" s="204">
        <v>17200</v>
      </c>
      <c r="H72" s="199">
        <f t="shared" si="0"/>
        <v>0</v>
      </c>
    </row>
    <row r="73" spans="5:8" x14ac:dyDescent="0.2">
      <c r="E73" s="196"/>
      <c r="F73" s="206" t="s">
        <v>237</v>
      </c>
      <c r="G73" s="204">
        <v>7500</v>
      </c>
      <c r="H73" s="199">
        <f t="shared" si="0"/>
        <v>0</v>
      </c>
    </row>
    <row r="74" spans="5:8" x14ac:dyDescent="0.2">
      <c r="E74" s="196"/>
      <c r="F74" s="206" t="s">
        <v>238</v>
      </c>
      <c r="G74" s="204">
        <v>17700</v>
      </c>
      <c r="H74" s="199">
        <f t="shared" si="0"/>
        <v>0</v>
      </c>
    </row>
    <row r="75" spans="5:8" x14ac:dyDescent="0.2">
      <c r="E75" s="196"/>
      <c r="F75" s="206" t="s">
        <v>239</v>
      </c>
      <c r="G75" s="204">
        <v>17340</v>
      </c>
      <c r="H75" s="199">
        <f t="shared" si="0"/>
        <v>0</v>
      </c>
    </row>
    <row r="76" spans="5:8" x14ac:dyDescent="0.2">
      <c r="E76" s="196"/>
      <c r="F76" s="206" t="s">
        <v>240</v>
      </c>
      <c r="G76" s="204">
        <v>14900</v>
      </c>
      <c r="H76" s="199">
        <f t="shared" si="0"/>
        <v>0</v>
      </c>
    </row>
    <row r="77" spans="5:8" x14ac:dyDescent="0.2">
      <c r="E77" s="196"/>
      <c r="F77" s="206" t="s">
        <v>241</v>
      </c>
      <c r="G77" s="204">
        <v>6320</v>
      </c>
      <c r="H77" s="199">
        <f t="shared" si="0"/>
        <v>0</v>
      </c>
    </row>
    <row r="78" spans="5:8" x14ac:dyDescent="0.2">
      <c r="E78" s="196"/>
      <c r="F78" s="206" t="s">
        <v>242</v>
      </c>
      <c r="G78" s="204">
        <v>756</v>
      </c>
      <c r="H78" s="199">
        <f t="shared" si="0"/>
        <v>0</v>
      </c>
    </row>
    <row r="79" spans="5:8" x14ac:dyDescent="0.2">
      <c r="E79" s="196"/>
      <c r="F79" s="206" t="s">
        <v>243</v>
      </c>
      <c r="G79" s="204">
        <v>350</v>
      </c>
      <c r="H79" s="199">
        <f t="shared" si="0"/>
        <v>0</v>
      </c>
    </row>
    <row r="80" spans="5:8" x14ac:dyDescent="0.2">
      <c r="E80" s="196"/>
      <c r="F80" s="206" t="s">
        <v>244</v>
      </c>
      <c r="G80" s="204">
        <v>708</v>
      </c>
      <c r="H80" s="199">
        <f t="shared" si="0"/>
        <v>0</v>
      </c>
    </row>
    <row r="81" spans="5:8" x14ac:dyDescent="0.2">
      <c r="E81" s="196"/>
      <c r="F81" s="206" t="s">
        <v>245</v>
      </c>
      <c r="G81" s="204">
        <v>659</v>
      </c>
      <c r="H81" s="199">
        <f t="shared" si="0"/>
        <v>0</v>
      </c>
    </row>
    <row r="82" spans="5:8" x14ac:dyDescent="0.2">
      <c r="E82" s="196"/>
      <c r="F82" s="206" t="s">
        <v>246</v>
      </c>
      <c r="G82" s="204">
        <v>359</v>
      </c>
      <c r="H82" s="199">
        <f t="shared" si="0"/>
        <v>0</v>
      </c>
    </row>
    <row r="83" spans="5:8" x14ac:dyDescent="0.2">
      <c r="E83" s="196"/>
      <c r="F83" s="206" t="s">
        <v>247</v>
      </c>
      <c r="G83" s="204">
        <v>575</v>
      </c>
      <c r="H83" s="199">
        <f t="shared" ref="H83:H99" si="1">E83*G83/1000</f>
        <v>0</v>
      </c>
    </row>
    <row r="84" spans="5:8" x14ac:dyDescent="0.2">
      <c r="E84" s="196"/>
      <c r="F84" s="206" t="s">
        <v>248</v>
      </c>
      <c r="G84" s="204">
        <v>580</v>
      </c>
      <c r="H84" s="199">
        <f t="shared" si="1"/>
        <v>0</v>
      </c>
    </row>
    <row r="85" spans="5:8" x14ac:dyDescent="0.2">
      <c r="E85" s="196"/>
      <c r="F85" s="206" t="s">
        <v>249</v>
      </c>
      <c r="G85" s="204">
        <v>110</v>
      </c>
      <c r="H85" s="199">
        <f t="shared" si="1"/>
        <v>0</v>
      </c>
    </row>
    <row r="86" spans="5:8" x14ac:dyDescent="0.2">
      <c r="E86" s="196"/>
      <c r="F86" s="206" t="s">
        <v>250</v>
      </c>
      <c r="G86" s="204">
        <v>297</v>
      </c>
      <c r="H86" s="199">
        <f t="shared" si="1"/>
        <v>0</v>
      </c>
    </row>
    <row r="87" spans="5:8" x14ac:dyDescent="0.2">
      <c r="E87" s="196"/>
      <c r="F87" s="206" t="s">
        <v>251</v>
      </c>
      <c r="G87" s="204">
        <v>59</v>
      </c>
      <c r="H87" s="199">
        <f t="shared" si="1"/>
        <v>0</v>
      </c>
    </row>
    <row r="88" spans="5:8" x14ac:dyDescent="0.2">
      <c r="E88" s="196"/>
      <c r="F88" s="206" t="s">
        <v>252</v>
      </c>
      <c r="G88" s="204">
        <v>1870</v>
      </c>
      <c r="H88" s="199">
        <f t="shared" si="1"/>
        <v>0</v>
      </c>
    </row>
    <row r="89" spans="5:8" x14ac:dyDescent="0.2">
      <c r="E89" s="196"/>
      <c r="F89" s="206" t="s">
        <v>253</v>
      </c>
      <c r="G89" s="204">
        <v>2800</v>
      </c>
      <c r="H89" s="199">
        <f t="shared" si="1"/>
        <v>0</v>
      </c>
    </row>
    <row r="90" spans="5:8" x14ac:dyDescent="0.2">
      <c r="E90" s="196"/>
      <c r="F90" s="206" t="s">
        <v>254</v>
      </c>
      <c r="G90" s="204">
        <v>1500</v>
      </c>
      <c r="H90" s="199">
        <f t="shared" si="1"/>
        <v>0</v>
      </c>
    </row>
    <row r="91" spans="5:8" x14ac:dyDescent="0.2">
      <c r="E91" s="196"/>
      <c r="F91" s="206" t="s">
        <v>255</v>
      </c>
      <c r="G91" s="204">
        <v>10300</v>
      </c>
      <c r="H91" s="199">
        <f t="shared" si="1"/>
        <v>0</v>
      </c>
    </row>
    <row r="92" spans="5:8" x14ac:dyDescent="0.2">
      <c r="E92" s="196"/>
      <c r="F92" s="206" t="s">
        <v>256</v>
      </c>
      <c r="G92" s="204">
        <v>1</v>
      </c>
      <c r="H92" s="199">
        <f t="shared" si="1"/>
        <v>0</v>
      </c>
    </row>
    <row r="93" spans="5:8" x14ac:dyDescent="0.2">
      <c r="E93" s="196"/>
      <c r="F93" s="206" t="s">
        <v>257</v>
      </c>
      <c r="G93" s="204">
        <v>8.6999999999999993</v>
      </c>
      <c r="H93" s="199">
        <f t="shared" si="1"/>
        <v>0</v>
      </c>
    </row>
    <row r="94" spans="5:8" x14ac:dyDescent="0.2">
      <c r="E94" s="196"/>
      <c r="F94" s="206" t="s">
        <v>258</v>
      </c>
      <c r="G94" s="204">
        <v>13</v>
      </c>
      <c r="H94" s="199">
        <f t="shared" si="1"/>
        <v>0</v>
      </c>
    </row>
    <row r="95" spans="5:8" x14ac:dyDescent="0.2">
      <c r="E95" s="196"/>
      <c r="F95" s="206" t="s">
        <v>259</v>
      </c>
      <c r="G95" s="204">
        <v>3.3</v>
      </c>
      <c r="H95" s="199">
        <f t="shared" si="1"/>
        <v>0</v>
      </c>
    </row>
    <row r="96" spans="5:8" x14ac:dyDescent="0.2">
      <c r="E96" s="196"/>
      <c r="F96" s="206" t="s">
        <v>260</v>
      </c>
      <c r="G96" s="204">
        <v>3</v>
      </c>
      <c r="H96" s="199">
        <f t="shared" si="1"/>
        <v>0</v>
      </c>
    </row>
    <row r="97" spans="5:9" x14ac:dyDescent="0.2">
      <c r="E97" s="196"/>
      <c r="F97" s="206" t="s">
        <v>261</v>
      </c>
      <c r="G97" s="204">
        <v>1943</v>
      </c>
      <c r="H97" s="199">
        <f t="shared" si="1"/>
        <v>0</v>
      </c>
    </row>
    <row r="98" spans="5:9" x14ac:dyDescent="0.2">
      <c r="E98" s="196"/>
      <c r="F98" s="206" t="s">
        <v>262</v>
      </c>
      <c r="G98" s="204">
        <v>1585</v>
      </c>
      <c r="H98" s="199">
        <f t="shared" si="1"/>
        <v>0</v>
      </c>
    </row>
    <row r="99" spans="5:9" x14ac:dyDescent="0.2">
      <c r="E99" s="196"/>
      <c r="F99" s="206" t="s">
        <v>263</v>
      </c>
      <c r="G99" s="204">
        <v>4657</v>
      </c>
      <c r="H99" s="199">
        <f t="shared" si="1"/>
        <v>0</v>
      </c>
    </row>
    <row r="100" spans="5:9" x14ac:dyDescent="0.2">
      <c r="F100" s="2"/>
      <c r="G100" s="207" t="s">
        <v>264</v>
      </c>
      <c r="H100" s="208">
        <f>SUM(H13:H52)</f>
        <v>0</v>
      </c>
      <c r="I100" s="209" t="s">
        <v>74</v>
      </c>
    </row>
    <row r="101" spans="5:9" x14ac:dyDescent="0.2"/>
    <row r="102" spans="5:9" x14ac:dyDescent="0.2">
      <c r="E102" s="410" t="s">
        <v>265</v>
      </c>
      <c r="F102" s="411"/>
      <c r="G102" s="411"/>
      <c r="H102" s="412"/>
    </row>
    <row r="103" spans="5:9" x14ac:dyDescent="0.2">
      <c r="E103" s="127"/>
    </row>
    <row r="104" spans="5:9" x14ac:dyDescent="0.2">
      <c r="E104" s="210" t="s">
        <v>266</v>
      </c>
      <c r="F104" s="211"/>
      <c r="G104" s="211"/>
      <c r="H104" s="212"/>
    </row>
    <row r="105" spans="5:9" ht="22.5" customHeight="1" x14ac:dyDescent="0.2">
      <c r="E105" s="213" t="s">
        <v>267</v>
      </c>
      <c r="F105" s="2"/>
      <c r="H105" s="214"/>
    </row>
    <row r="106" spans="5:9" ht="26.45" customHeight="1" x14ac:dyDescent="0.25">
      <c r="E106" s="215" t="s">
        <v>268</v>
      </c>
      <c r="F106" s="216"/>
      <c r="G106" s="216"/>
      <c r="H106" s="217"/>
    </row>
    <row r="107" spans="5:9" x14ac:dyDescent="0.2"/>
  </sheetData>
  <sheetProtection algorithmName="SHA-512" hashValue="T9WsET3Y8SsAmj8XErY7rjF6jMg0H/zCqy6eCQpfHPzpFd8gMiSaBtQ8BCiFG6gI3HOXDPVIp2StWdm6GZYEGg==" saltValue="r17uGrpwSU/IXfBqwrRTeg==" spinCount="100000" sheet="1" selectLockedCells="1"/>
  <mergeCells count="4">
    <mergeCell ref="E5:H5"/>
    <mergeCell ref="E12:H12"/>
    <mergeCell ref="E17:H17"/>
    <mergeCell ref="E102:H102"/>
  </mergeCells>
  <dataValidations count="1">
    <dataValidation type="list" allowBlank="1" showInputMessage="1" showErrorMessage="1" sqref="F8">
      <formula1>"Yes, No"</formula1>
    </dataValidation>
  </dataValidations>
  <pageMargins left="0.70866141732283472" right="0.70866141732283472" top="0.39370078740157483" bottom="0.39370078740157483" header="0.31496062992125984" footer="0.31496062992125984"/>
  <pageSetup paperSize="9" scale="51" orientation="landscape" r:id="rId1"/>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L35"/>
  <sheetViews>
    <sheetView showGridLines="0" zoomScale="80" zoomScaleNormal="80" workbookViewId="0">
      <selection activeCell="F7" sqref="F7"/>
    </sheetView>
  </sheetViews>
  <sheetFormatPr defaultColWidth="0" defaultRowHeight="12.75" zeroHeight="1" x14ac:dyDescent="0.2"/>
  <cols>
    <col min="1" max="3" width="3.625" style="2" customWidth="1"/>
    <col min="4" max="4" width="12.125" style="2" customWidth="1"/>
    <col min="5" max="5" width="54.375" style="2" customWidth="1"/>
    <col min="6" max="6" width="10.375" style="85" bestFit="1" customWidth="1"/>
    <col min="7" max="7" width="18" style="2" customWidth="1"/>
    <col min="8" max="9" width="8.125" style="2" customWidth="1"/>
    <col min="10" max="10" width="12.375" style="2" bestFit="1" customWidth="1"/>
    <col min="11" max="12" width="8.125" style="2" customWidth="1"/>
    <col min="13" max="16384" width="8.125" style="2" hidden="1"/>
  </cols>
  <sheetData>
    <row r="1" spans="4:10" x14ac:dyDescent="0.2"/>
    <row r="2" spans="4:10" x14ac:dyDescent="0.2"/>
    <row r="3" spans="4:10" ht="46.5" customHeight="1" x14ac:dyDescent="0.2"/>
    <row r="4" spans="4:10" s="23" customFormat="1" x14ac:dyDescent="0.2">
      <c r="E4" s="130"/>
      <c r="F4" s="131"/>
    </row>
    <row r="5" spans="4:10" s="135" customFormat="1" ht="15" customHeight="1" x14ac:dyDescent="0.2">
      <c r="D5" s="132" t="s">
        <v>269</v>
      </c>
      <c r="E5" s="133" t="s">
        <v>270</v>
      </c>
      <c r="F5" s="134"/>
    </row>
    <row r="6" spans="4:10" s="23" customFormat="1" ht="15" customHeight="1" x14ac:dyDescent="0.2">
      <c r="D6" s="136"/>
      <c r="F6" s="113"/>
    </row>
    <row r="7" spans="4:10" s="23" customFormat="1" ht="25.5" x14ac:dyDescent="0.2">
      <c r="D7" s="138" t="s">
        <v>271</v>
      </c>
      <c r="E7" s="218" t="s">
        <v>272</v>
      </c>
      <c r="F7" s="140"/>
      <c r="G7" s="218" t="str">
        <f>IF(F7="Yes","Go to question D.2",IF(F7="No","Go to section D.5",""))</f>
        <v/>
      </c>
    </row>
    <row r="8" spans="4:10" s="23" customFormat="1" ht="25.5" x14ac:dyDescent="0.2">
      <c r="D8" s="138" t="s">
        <v>273</v>
      </c>
      <c r="E8" s="218" t="s">
        <v>274</v>
      </c>
      <c r="F8" s="140"/>
      <c r="G8" s="218" t="str">
        <f>IF(F8="Yes","Go to question D.3",IF(F8="No","Go to section D.5",""))</f>
        <v/>
      </c>
    </row>
    <row r="9" spans="4:10" s="23" customFormat="1" ht="30.75" customHeight="1" x14ac:dyDescent="0.2">
      <c r="D9" s="138" t="s">
        <v>275</v>
      </c>
      <c r="E9" s="218" t="s">
        <v>276</v>
      </c>
      <c r="F9" s="140"/>
      <c r="G9" s="218" t="str">
        <f>IF(F9="No","Go to question D.4",IF(F9="Yes","Go to section D.5",""))</f>
        <v/>
      </c>
    </row>
    <row r="10" spans="4:10" ht="25.5" x14ac:dyDescent="0.2">
      <c r="D10" s="138" t="s">
        <v>277</v>
      </c>
      <c r="E10" s="218" t="s">
        <v>278</v>
      </c>
      <c r="F10" s="140"/>
      <c r="G10" s="218" t="s">
        <v>74</v>
      </c>
    </row>
    <row r="11" spans="4:10" ht="39.75" customHeight="1" x14ac:dyDescent="0.2">
      <c r="D11" s="138"/>
      <c r="E11" s="413" t="str">
        <f>IF(AND(F7="Yes", F8="Yes", F9="No"),"Based on previous calculations, your mobile fuel emissions appear to not be significant. Your total emissions will be uplifted by the amount entered in question D.4. No further calculations are required","")</f>
        <v/>
      </c>
      <c r="F11" s="414"/>
      <c r="G11" s="415"/>
    </row>
    <row r="12" spans="4:10" x14ac:dyDescent="0.2">
      <c r="D12" s="143"/>
      <c r="E12" s="219"/>
      <c r="F12" s="220"/>
    </row>
    <row r="13" spans="4:10" ht="24" customHeight="1" x14ac:dyDescent="0.2">
      <c r="D13" s="138" t="s">
        <v>279</v>
      </c>
      <c r="E13" s="218" t="s">
        <v>280</v>
      </c>
      <c r="F13" s="157"/>
      <c r="G13" s="104"/>
    </row>
    <row r="14" spans="4:10" x14ac:dyDescent="0.2">
      <c r="E14" s="219"/>
    </row>
    <row r="15" spans="4:10" ht="38.25" x14ac:dyDescent="0.2">
      <c r="E15" s="221" t="s">
        <v>281</v>
      </c>
      <c r="F15" s="221" t="s">
        <v>282</v>
      </c>
      <c r="G15" s="222" t="s">
        <v>120</v>
      </c>
      <c r="H15" s="221" t="s">
        <v>283</v>
      </c>
      <c r="I15" s="221" t="s">
        <v>284</v>
      </c>
      <c r="J15" s="221" t="s">
        <v>285</v>
      </c>
    </row>
    <row r="16" spans="4:10" x14ac:dyDescent="0.2">
      <c r="E16" s="223" t="s">
        <v>286</v>
      </c>
      <c r="F16" s="221"/>
      <c r="G16" s="222"/>
      <c r="H16" s="221"/>
      <c r="I16" s="224"/>
    </row>
    <row r="17" spans="5:11" x14ac:dyDescent="0.2">
      <c r="E17" s="225" t="s">
        <v>287</v>
      </c>
      <c r="F17" s="225" t="s">
        <v>288</v>
      </c>
      <c r="G17" s="226"/>
      <c r="H17" s="225" t="s">
        <v>289</v>
      </c>
      <c r="I17" s="225">
        <v>2.3273557812752901</v>
      </c>
      <c r="J17" s="227">
        <f t="shared" ref="J17:J27" si="0">G17*I17/1000</f>
        <v>0</v>
      </c>
    </row>
    <row r="18" spans="5:11" x14ac:dyDescent="0.2">
      <c r="E18" s="225" t="s">
        <v>287</v>
      </c>
      <c r="F18" s="225" t="s">
        <v>290</v>
      </c>
      <c r="G18" s="226"/>
      <c r="H18" s="225" t="s">
        <v>289</v>
      </c>
      <c r="I18" s="225">
        <v>2.31467</v>
      </c>
      <c r="J18" s="227">
        <f t="shared" si="0"/>
        <v>0</v>
      </c>
    </row>
    <row r="19" spans="5:11" x14ac:dyDescent="0.2">
      <c r="E19" s="225" t="s">
        <v>287</v>
      </c>
      <c r="F19" s="225" t="s">
        <v>291</v>
      </c>
      <c r="G19" s="226"/>
      <c r="H19" s="225" t="s">
        <v>289</v>
      </c>
      <c r="I19" s="225"/>
      <c r="J19" s="227">
        <f t="shared" si="0"/>
        <v>0</v>
      </c>
    </row>
    <row r="20" spans="5:11" x14ac:dyDescent="0.2">
      <c r="E20" s="228" t="s">
        <v>292</v>
      </c>
      <c r="F20" s="225" t="s">
        <v>288</v>
      </c>
      <c r="G20" s="226"/>
      <c r="H20" s="225" t="s">
        <v>289</v>
      </c>
      <c r="I20" s="225">
        <v>2.6813463314352064</v>
      </c>
      <c r="J20" s="227">
        <f t="shared" si="0"/>
        <v>0</v>
      </c>
    </row>
    <row r="21" spans="5:11" x14ac:dyDescent="0.2">
      <c r="E21" s="228" t="s">
        <v>292</v>
      </c>
      <c r="F21" s="225" t="s">
        <v>290</v>
      </c>
      <c r="G21" s="226"/>
      <c r="H21" s="225" t="s">
        <v>289</v>
      </c>
      <c r="I21" s="228">
        <v>2.6878700000000002</v>
      </c>
      <c r="J21" s="227">
        <f t="shared" si="0"/>
        <v>0</v>
      </c>
    </row>
    <row r="22" spans="5:11" x14ac:dyDescent="0.2">
      <c r="E22" s="228" t="s">
        <v>292</v>
      </c>
      <c r="F22" s="225" t="s">
        <v>291</v>
      </c>
      <c r="G22" s="226"/>
      <c r="H22" s="225" t="s">
        <v>289</v>
      </c>
      <c r="I22" s="225"/>
      <c r="J22" s="227">
        <f t="shared" si="0"/>
        <v>0</v>
      </c>
    </row>
    <row r="23" spans="5:11" x14ac:dyDescent="0.2">
      <c r="E23" s="228" t="s">
        <v>293</v>
      </c>
      <c r="F23" s="225" t="s">
        <v>288</v>
      </c>
      <c r="G23" s="226"/>
      <c r="H23" s="225" t="s">
        <v>289</v>
      </c>
      <c r="I23" s="225"/>
      <c r="J23" s="227">
        <f t="shared" si="0"/>
        <v>0</v>
      </c>
    </row>
    <row r="24" spans="5:11" x14ac:dyDescent="0.2">
      <c r="E24" s="228" t="s">
        <v>293</v>
      </c>
      <c r="F24" s="225" t="s">
        <v>290</v>
      </c>
      <c r="G24" s="226"/>
      <c r="H24" s="225" t="s">
        <v>289</v>
      </c>
      <c r="I24" s="225">
        <v>1.5553699999999999</v>
      </c>
      <c r="J24" s="227">
        <f t="shared" si="0"/>
        <v>0</v>
      </c>
    </row>
    <row r="25" spans="5:11" x14ac:dyDescent="0.2">
      <c r="E25" s="228" t="s">
        <v>293</v>
      </c>
      <c r="F25" s="225" t="s">
        <v>291</v>
      </c>
      <c r="G25" s="226"/>
      <c r="H25" s="225" t="s">
        <v>289</v>
      </c>
      <c r="I25" s="225"/>
      <c r="J25" s="227">
        <f t="shared" si="0"/>
        <v>0</v>
      </c>
    </row>
    <row r="26" spans="5:11" x14ac:dyDescent="0.2">
      <c r="E26" s="228" t="s">
        <v>294</v>
      </c>
      <c r="F26" s="225"/>
      <c r="G26" s="226"/>
      <c r="H26" s="229"/>
      <c r="I26" s="229"/>
      <c r="J26" s="227">
        <f t="shared" si="0"/>
        <v>0</v>
      </c>
    </row>
    <row r="27" spans="5:11" x14ac:dyDescent="0.2">
      <c r="E27" s="228" t="s">
        <v>294</v>
      </c>
      <c r="F27" s="225"/>
      <c r="G27" s="226"/>
      <c r="H27" s="229"/>
      <c r="I27" s="229"/>
      <c r="J27" s="227">
        <f t="shared" si="0"/>
        <v>0</v>
      </c>
    </row>
    <row r="28" spans="5:11" x14ac:dyDescent="0.2"/>
    <row r="29" spans="5:11" x14ac:dyDescent="0.2">
      <c r="I29" s="222" t="s">
        <v>110</v>
      </c>
      <c r="J29" s="230">
        <f>SUM(J17:J27)</f>
        <v>0</v>
      </c>
      <c r="K29" s="222" t="s">
        <v>74</v>
      </c>
    </row>
    <row r="30" spans="5:11" x14ac:dyDescent="0.2"/>
    <row r="31" spans="5:11" x14ac:dyDescent="0.2">
      <c r="E31" s="106" t="s">
        <v>295</v>
      </c>
      <c r="F31" s="231" t="e">
        <f>J29/'1. Hotel details and result '!J5</f>
        <v>#DIV/0!</v>
      </c>
    </row>
    <row r="32" spans="5:11" x14ac:dyDescent="0.2"/>
    <row r="33" spans="5:5" x14ac:dyDescent="0.2">
      <c r="E33" s="127" t="s">
        <v>296</v>
      </c>
    </row>
    <row r="34" spans="5:5" x14ac:dyDescent="0.2">
      <c r="E34" s="2" t="e">
        <f>IF(F31&gt;0.05, "Your emissions from mobile fuels are significant and should be measured annually.", "Your emissions from mobile fuels are not significant. You will not need to recalculate these emissions next year, unless your hotel operations or mobile fuel usage change significantly.")</f>
        <v>#DIV/0!</v>
      </c>
    </row>
    <row r="35" spans="5:5" x14ac:dyDescent="0.2"/>
  </sheetData>
  <sheetProtection algorithmName="SHA-512" hashValue="f4/XD0MYz6cW8SYxJer0Ur14ymAKq3gh2B44CdPrQIHhhNCuikyauhX+JztpZ+r5nckaTCKR19i6uIHEFfT4jA==" saltValue="aZwD4tOwhZm9trOz9aoRhw==" spinCount="100000" sheet="1" selectLockedCells="1"/>
  <mergeCells count="1">
    <mergeCell ref="E11:G11"/>
  </mergeCells>
  <dataValidations count="1">
    <dataValidation type="list" allowBlank="1" showInputMessage="1" showErrorMessage="1" sqref="F7:F9">
      <formula1>"Yes, No"</formula1>
    </dataValidation>
  </dataValidations>
  <pageMargins left="0.70866141732283472" right="0.70866141732283472" top="0.74803149606299213" bottom="0.74803149606299213" header="0.31496062992125984" footer="0.31496062992125984"/>
  <pageSetup paperSize="9" scale="82" orientation="landscape" r:id="rId1"/>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75"/>
  <sheetViews>
    <sheetView zoomScale="80" zoomScaleNormal="80" workbookViewId="0">
      <selection activeCell="B8" sqref="B8"/>
    </sheetView>
  </sheetViews>
  <sheetFormatPr defaultColWidth="0" defaultRowHeight="14.25" zeroHeight="1" x14ac:dyDescent="0.2"/>
  <cols>
    <col min="1" max="1" width="3.5" style="232" customWidth="1"/>
    <col min="2" max="2" width="37" style="232" customWidth="1"/>
    <col min="3" max="3" width="12.5" style="232" bestFit="1" customWidth="1"/>
    <col min="4" max="4" width="10.625" style="232" customWidth="1"/>
    <col min="5" max="6" width="11.875" style="232" customWidth="1"/>
    <col min="7" max="7" width="11.5" style="232" customWidth="1"/>
    <col min="8" max="8" width="12.375" style="232" customWidth="1"/>
    <col min="9" max="9" width="8.125" style="232" customWidth="1"/>
    <col min="10" max="16384" width="8.125" style="232" hidden="1"/>
  </cols>
  <sheetData>
    <row r="1" spans="2:7" x14ac:dyDescent="0.2"/>
    <row r="2" spans="2:7" x14ac:dyDescent="0.2"/>
    <row r="3" spans="2:7" x14ac:dyDescent="0.2"/>
    <row r="4" spans="2:7" x14ac:dyDescent="0.2"/>
    <row r="5" spans="2:7" x14ac:dyDescent="0.2"/>
    <row r="6" spans="2:7" ht="15.75" x14ac:dyDescent="0.2">
      <c r="B6" s="132" t="s">
        <v>297</v>
      </c>
    </row>
    <row r="7" spans="2:7" ht="15" x14ac:dyDescent="0.25">
      <c r="B7" s="233" t="s">
        <v>298</v>
      </c>
    </row>
    <row r="8" spans="2:7" x14ac:dyDescent="0.2">
      <c r="B8" s="234" t="s">
        <v>299</v>
      </c>
    </row>
    <row r="9" spans="2:7" x14ac:dyDescent="0.2"/>
    <row r="10" spans="2:7" x14ac:dyDescent="0.2">
      <c r="B10" s="232" t="s">
        <v>300</v>
      </c>
    </row>
    <row r="11" spans="2:7" x14ac:dyDescent="0.2">
      <c r="B11" s="232" t="s">
        <v>301</v>
      </c>
    </row>
    <row r="12" spans="2:7" x14ac:dyDescent="0.2">
      <c r="B12" s="232" t="s">
        <v>302</v>
      </c>
      <c r="F12" s="182"/>
    </row>
    <row r="13" spans="2:7" x14ac:dyDescent="0.2">
      <c r="B13" s="232" t="s">
        <v>303</v>
      </c>
    </row>
    <row r="14" spans="2:7" x14ac:dyDescent="0.2"/>
    <row r="15" spans="2:7" ht="15" x14ac:dyDescent="0.25">
      <c r="B15" s="233" t="s">
        <v>304</v>
      </c>
    </row>
    <row r="16" spans="2:7" x14ac:dyDescent="0.2">
      <c r="B16" s="235" t="s">
        <v>305</v>
      </c>
      <c r="C16" s="235" t="s">
        <v>306</v>
      </c>
      <c r="D16" s="235" t="s">
        <v>115</v>
      </c>
      <c r="E16" s="235" t="s">
        <v>307</v>
      </c>
      <c r="F16" s="235" t="s">
        <v>308</v>
      </c>
      <c r="G16" s="235" t="s">
        <v>309</v>
      </c>
    </row>
    <row r="17" spans="2:8" x14ac:dyDescent="0.2">
      <c r="B17" s="235" t="s">
        <v>310</v>
      </c>
      <c r="C17" s="235">
        <v>1</v>
      </c>
      <c r="D17" s="236">
        <v>277.77777777799997</v>
      </c>
      <c r="E17" s="237">
        <v>9.4781707770000008</v>
      </c>
      <c r="F17" s="237">
        <v>2.3884590000000001E-2</v>
      </c>
      <c r="G17" s="238">
        <v>238902.95761861501</v>
      </c>
    </row>
    <row r="18" spans="2:8" x14ac:dyDescent="0.2">
      <c r="B18" s="235" t="s">
        <v>311</v>
      </c>
      <c r="C18" s="239">
        <v>3.5999999999971203E-3</v>
      </c>
      <c r="D18" s="235">
        <v>1</v>
      </c>
      <c r="E18" s="237">
        <v>3.4121414797172706E-2</v>
      </c>
      <c r="F18" s="237">
        <v>8.5984523999931223E-5</v>
      </c>
      <c r="G18" s="236">
        <v>860.05064742632601</v>
      </c>
    </row>
    <row r="19" spans="2:8" x14ac:dyDescent="0.2">
      <c r="B19" s="235" t="s">
        <v>312</v>
      </c>
      <c r="C19" s="237">
        <v>0.10550559000547115</v>
      </c>
      <c r="D19" s="240">
        <v>29.307108334876538</v>
      </c>
      <c r="E19" s="235">
        <v>1</v>
      </c>
      <c r="F19" s="237">
        <v>2.5199577599887761E-3</v>
      </c>
      <c r="G19" s="238">
        <v>25205.597497604045</v>
      </c>
    </row>
    <row r="20" spans="2:8" x14ac:dyDescent="0.2">
      <c r="B20" s="235" t="s">
        <v>313</v>
      </c>
      <c r="C20" s="240">
        <v>41.867999408823849</v>
      </c>
      <c r="D20" s="238">
        <v>11629.999835793706</v>
      </c>
      <c r="E20" s="236">
        <v>396.83204848816752</v>
      </c>
      <c r="F20" s="235">
        <v>1</v>
      </c>
      <c r="G20" s="238">
        <v>10002388.888342442</v>
      </c>
    </row>
    <row r="21" spans="2:8" x14ac:dyDescent="0.2">
      <c r="B21" s="235" t="s">
        <v>314</v>
      </c>
      <c r="C21" s="241">
        <v>4.1858000000000057E-6</v>
      </c>
      <c r="D21" s="242">
        <v>1.1627222222231539E-3</v>
      </c>
      <c r="E21" s="241">
        <v>3.9673727238366659E-5</v>
      </c>
      <c r="F21" s="241">
        <v>9.9976116822000138E-8</v>
      </c>
      <c r="G21" s="235">
        <v>1</v>
      </c>
    </row>
    <row r="22" spans="2:8" x14ac:dyDescent="0.2"/>
    <row r="23" spans="2:8" x14ac:dyDescent="0.2"/>
    <row r="24" spans="2:8" ht="15" x14ac:dyDescent="0.25">
      <c r="B24" s="233" t="s">
        <v>315</v>
      </c>
    </row>
    <row r="25" spans="2:8" x14ac:dyDescent="0.2">
      <c r="B25" s="235" t="s">
        <v>305</v>
      </c>
      <c r="C25" s="235" t="s">
        <v>316</v>
      </c>
      <c r="D25" s="235" t="s">
        <v>317</v>
      </c>
      <c r="E25" s="235" t="s">
        <v>318</v>
      </c>
      <c r="F25" s="235" t="s">
        <v>319</v>
      </c>
      <c r="G25" s="235" t="s">
        <v>320</v>
      </c>
      <c r="H25" s="235" t="s">
        <v>321</v>
      </c>
    </row>
    <row r="26" spans="2:8" x14ac:dyDescent="0.2">
      <c r="B26" s="235" t="s">
        <v>322</v>
      </c>
      <c r="C26" s="235">
        <v>1</v>
      </c>
      <c r="D26" s="243">
        <v>1E-3</v>
      </c>
      <c r="E26" s="244">
        <v>3.5314667000000001E-2</v>
      </c>
      <c r="F26" s="244">
        <v>0.21996924800000001</v>
      </c>
      <c r="G26" s="244">
        <v>0.26417205100000002</v>
      </c>
      <c r="H26" s="245">
        <v>6.2898110000000002E-3</v>
      </c>
    </row>
    <row r="27" spans="2:8" x14ac:dyDescent="0.2">
      <c r="B27" s="235" t="s">
        <v>323</v>
      </c>
      <c r="C27" s="246">
        <v>1000</v>
      </c>
      <c r="D27" s="235">
        <v>1</v>
      </c>
      <c r="E27" s="243">
        <v>35.314667</v>
      </c>
      <c r="F27" s="247">
        <v>219.96924799999999</v>
      </c>
      <c r="G27" s="247">
        <v>264.17205100000001</v>
      </c>
      <c r="H27" s="248">
        <v>6.2898110000000003</v>
      </c>
    </row>
    <row r="28" spans="2:8" x14ac:dyDescent="0.2">
      <c r="B28" s="235" t="s">
        <v>324</v>
      </c>
      <c r="C28" s="243">
        <v>28.316846368677353</v>
      </c>
      <c r="D28" s="244">
        <v>2.8316846368677356E-2</v>
      </c>
      <c r="E28" s="235">
        <v>1</v>
      </c>
      <c r="F28" s="248">
        <v>6.228835401449488</v>
      </c>
      <c r="G28" s="244">
        <v>7.4805193830653991</v>
      </c>
      <c r="H28" s="244">
        <v>0.17810761177501688</v>
      </c>
    </row>
    <row r="29" spans="2:8" x14ac:dyDescent="0.2">
      <c r="B29" s="235" t="s">
        <v>325</v>
      </c>
      <c r="C29" s="248">
        <v>4.5460900061812275</v>
      </c>
      <c r="D29" s="244">
        <v>4.5460900061812274E-3</v>
      </c>
      <c r="E29" s="244">
        <v>0.16054365472031801</v>
      </c>
      <c r="F29" s="235">
        <v>1</v>
      </c>
      <c r="G29" s="244">
        <v>1.2009499209634977</v>
      </c>
      <c r="H29" s="249">
        <v>2.8594046927868752E-2</v>
      </c>
    </row>
    <row r="30" spans="2:8" x14ac:dyDescent="0.2">
      <c r="B30" s="235" t="s">
        <v>320</v>
      </c>
      <c r="C30" s="248">
        <v>3.7854118034613733</v>
      </c>
      <c r="D30" s="245">
        <v>3.7854118034613732E-3</v>
      </c>
      <c r="E30" s="244">
        <v>0.13368055729710784</v>
      </c>
      <c r="F30" s="244">
        <v>0.83267418777772206</v>
      </c>
      <c r="G30" s="235">
        <v>1</v>
      </c>
      <c r="H30" s="249">
        <v>2.3809524800941183E-2</v>
      </c>
    </row>
    <row r="31" spans="2:8" x14ac:dyDescent="0.2">
      <c r="B31" s="235" t="s">
        <v>326</v>
      </c>
      <c r="C31" s="247">
        <v>158.98728912522174</v>
      </c>
      <c r="D31" s="244">
        <v>0.15898728912522173</v>
      </c>
      <c r="E31" s="248">
        <v>5.6145831726899269</v>
      </c>
      <c r="F31" s="243">
        <v>34.972314430433606</v>
      </c>
      <c r="G31" s="246">
        <v>41.999998251139822</v>
      </c>
      <c r="H31" s="235">
        <v>1</v>
      </c>
    </row>
    <row r="32" spans="2:8" x14ac:dyDescent="0.2"/>
    <row r="33" spans="2:7" x14ac:dyDescent="0.2"/>
    <row r="34" spans="2:7" ht="15" x14ac:dyDescent="0.25">
      <c r="B34" s="233" t="s">
        <v>327</v>
      </c>
    </row>
    <row r="35" spans="2:7" x14ac:dyDescent="0.2">
      <c r="B35" s="235" t="s">
        <v>305</v>
      </c>
      <c r="C35" s="235" t="s">
        <v>328</v>
      </c>
      <c r="D35" s="235" t="s">
        <v>329</v>
      </c>
      <c r="E35" s="235" t="s">
        <v>330</v>
      </c>
      <c r="F35" s="235" t="s">
        <v>331</v>
      </c>
      <c r="G35" s="235" t="s">
        <v>332</v>
      </c>
    </row>
    <row r="36" spans="2:7" x14ac:dyDescent="0.2">
      <c r="B36" s="235" t="s">
        <v>333</v>
      </c>
      <c r="C36" s="235">
        <v>1</v>
      </c>
      <c r="D36" s="243">
        <v>1E-3</v>
      </c>
      <c r="E36" s="244">
        <v>9.8420699999999996E-4</v>
      </c>
      <c r="F36" s="244">
        <v>1.1023109999999999E-3</v>
      </c>
      <c r="G36" s="244">
        <v>2.2046236800000001</v>
      </c>
    </row>
    <row r="37" spans="2:7" x14ac:dyDescent="0.2">
      <c r="B37" s="235" t="s">
        <v>334</v>
      </c>
      <c r="C37" s="246">
        <v>1000</v>
      </c>
      <c r="D37" s="235">
        <v>1</v>
      </c>
      <c r="E37" s="244">
        <v>0.98420699999999994</v>
      </c>
      <c r="F37" s="244">
        <v>1.1023109999999998</v>
      </c>
      <c r="G37" s="244">
        <v>2204.6236800000001</v>
      </c>
    </row>
    <row r="38" spans="2:7" x14ac:dyDescent="0.2">
      <c r="B38" s="235" t="s">
        <v>335</v>
      </c>
      <c r="C38" s="244">
        <v>1016.0464211288886</v>
      </c>
      <c r="D38" s="244">
        <v>1.0160464211288887</v>
      </c>
      <c r="E38" s="235">
        <v>1</v>
      </c>
      <c r="F38" s="244">
        <v>1.1199991465210062</v>
      </c>
      <c r="G38" s="246">
        <v>2240</v>
      </c>
    </row>
    <row r="39" spans="2:7" x14ac:dyDescent="0.2">
      <c r="B39" s="235" t="s">
        <v>336</v>
      </c>
      <c r="C39" s="247">
        <v>907.18499588591612</v>
      </c>
      <c r="D39" s="244">
        <v>0.90718499588591617</v>
      </c>
      <c r="E39" s="244">
        <v>0.8928578232458898</v>
      </c>
      <c r="F39" s="235">
        <v>1</v>
      </c>
      <c r="G39" s="246">
        <v>2000.0015240707933</v>
      </c>
    </row>
    <row r="40" spans="2:7" x14ac:dyDescent="0.2">
      <c r="B40" s="235" t="s">
        <v>337</v>
      </c>
      <c r="C40" s="244">
        <v>0.45359215228968236</v>
      </c>
      <c r="D40" s="250">
        <v>4.5359215228968239E-4</v>
      </c>
      <c r="E40" s="250">
        <v>4.4642857142857141E-4</v>
      </c>
      <c r="F40" s="244">
        <v>4.9999961898259206E-4</v>
      </c>
      <c r="G40" s="235">
        <v>1</v>
      </c>
    </row>
    <row r="41" spans="2:7" x14ac:dyDescent="0.2"/>
    <row r="42" spans="2:7" x14ac:dyDescent="0.2"/>
    <row r="43" spans="2:7" ht="15" x14ac:dyDescent="0.25">
      <c r="B43" s="233" t="s">
        <v>338</v>
      </c>
    </row>
    <row r="44" spans="2:7" x14ac:dyDescent="0.2">
      <c r="B44" s="235" t="s">
        <v>305</v>
      </c>
      <c r="C44" s="235" t="s">
        <v>339</v>
      </c>
      <c r="D44" s="235" t="s">
        <v>340</v>
      </c>
      <c r="E44" s="235" t="s">
        <v>341</v>
      </c>
      <c r="F44" s="235" t="s">
        <v>342</v>
      </c>
      <c r="G44" s="235" t="s">
        <v>343</v>
      </c>
    </row>
    <row r="45" spans="2:7" x14ac:dyDescent="0.2">
      <c r="B45" s="235" t="s">
        <v>344</v>
      </c>
      <c r="C45" s="235">
        <v>1</v>
      </c>
      <c r="D45" s="248">
        <v>3.2808398950000002</v>
      </c>
      <c r="E45" s="250">
        <v>6.2137119223733392E-4</v>
      </c>
      <c r="F45" s="235">
        <v>1E-3</v>
      </c>
      <c r="G45" s="250">
        <v>5.3995680351745805E-4</v>
      </c>
    </row>
    <row r="46" spans="2:7" x14ac:dyDescent="0.2">
      <c r="B46" s="235" t="s">
        <v>345</v>
      </c>
      <c r="C46" s="244">
        <v>0.30480000000121921</v>
      </c>
      <c r="D46" s="235">
        <v>1</v>
      </c>
      <c r="E46" s="243">
        <v>1.8939393939469695E-4</v>
      </c>
      <c r="F46" s="245">
        <v>3.0480000000121922E-4</v>
      </c>
      <c r="G46" s="250">
        <v>1.6457883371277953E-4</v>
      </c>
    </row>
    <row r="47" spans="2:7" x14ac:dyDescent="0.2">
      <c r="B47" s="235" t="s">
        <v>346</v>
      </c>
      <c r="C47" s="247">
        <v>1609.3440000000001</v>
      </c>
      <c r="D47" s="246">
        <v>5279.9999999788806</v>
      </c>
      <c r="E47" s="235">
        <v>1</v>
      </c>
      <c r="F47" s="244">
        <v>1.6093440000000001</v>
      </c>
      <c r="G47" s="244">
        <v>0.86897624200000001</v>
      </c>
    </row>
    <row r="48" spans="2:7" x14ac:dyDescent="0.2">
      <c r="B48" s="235" t="s">
        <v>347</v>
      </c>
      <c r="C48" s="246">
        <v>1000</v>
      </c>
      <c r="D48" s="251">
        <v>3280.8398950000001</v>
      </c>
      <c r="E48" s="244">
        <v>0.62137119223733395</v>
      </c>
      <c r="F48" s="235">
        <v>1</v>
      </c>
      <c r="G48" s="244">
        <v>0.53995680351745801</v>
      </c>
    </row>
    <row r="49" spans="2:7" x14ac:dyDescent="0.2">
      <c r="B49" s="235" t="s">
        <v>348</v>
      </c>
      <c r="C49" s="246">
        <v>1851.9999997882567</v>
      </c>
      <c r="D49" s="251">
        <v>6076.1154848453043</v>
      </c>
      <c r="E49" s="244">
        <v>1.1507794478919713</v>
      </c>
      <c r="F49" s="243">
        <v>1.8519999997882568</v>
      </c>
      <c r="G49" s="235">
        <v>1</v>
      </c>
    </row>
    <row r="50" spans="2:7" x14ac:dyDescent="0.2"/>
    <row r="51" spans="2:7" ht="15" x14ac:dyDescent="0.25">
      <c r="B51" s="252" t="s">
        <v>305</v>
      </c>
      <c r="C51" s="235" t="s">
        <v>339</v>
      </c>
      <c r="D51" s="235" t="s">
        <v>340</v>
      </c>
      <c r="E51" s="235" t="s">
        <v>349</v>
      </c>
      <c r="F51" s="235" t="s">
        <v>350</v>
      </c>
      <c r="G51" s="235" t="s">
        <v>351</v>
      </c>
    </row>
    <row r="52" spans="2:7" x14ac:dyDescent="0.2">
      <c r="B52" s="235" t="s">
        <v>344</v>
      </c>
      <c r="C52" s="235">
        <v>1</v>
      </c>
      <c r="D52" s="244">
        <v>3.2808398950000002</v>
      </c>
      <c r="E52" s="244">
        <v>39.370078739999997</v>
      </c>
      <c r="F52" s="246">
        <v>100</v>
      </c>
      <c r="G52" s="244">
        <v>1.093613298</v>
      </c>
    </row>
    <row r="53" spans="2:7" x14ac:dyDescent="0.2">
      <c r="B53" s="235" t="s">
        <v>345</v>
      </c>
      <c r="C53" s="244">
        <v>0.30480000000121921</v>
      </c>
      <c r="D53" s="235">
        <v>1</v>
      </c>
      <c r="E53" s="246">
        <v>12</v>
      </c>
      <c r="F53" s="244">
        <v>30.480000000121919</v>
      </c>
      <c r="G53" s="244">
        <v>0.33333333323173331</v>
      </c>
    </row>
    <row r="54" spans="2:7" x14ac:dyDescent="0.2">
      <c r="B54" s="235" t="s">
        <v>352</v>
      </c>
      <c r="C54" s="244">
        <v>2.5400000000101602E-2</v>
      </c>
      <c r="D54" s="244">
        <v>8.3333333333333343E-2</v>
      </c>
      <c r="E54" s="235">
        <v>1</v>
      </c>
      <c r="F54" s="244">
        <v>2.5400000000101604</v>
      </c>
      <c r="G54" s="244">
        <v>2.7777777769311111E-2</v>
      </c>
    </row>
    <row r="55" spans="2:7" x14ac:dyDescent="0.2">
      <c r="B55" s="235" t="s">
        <v>353</v>
      </c>
      <c r="C55" s="247">
        <v>0.01</v>
      </c>
      <c r="D55" s="244">
        <v>3.2808398950000005E-2</v>
      </c>
      <c r="E55" s="244">
        <v>0.39370078739999997</v>
      </c>
      <c r="F55" s="235">
        <v>1</v>
      </c>
      <c r="G55" s="244">
        <v>1.0936132979999999E-2</v>
      </c>
    </row>
    <row r="56" spans="2:7" x14ac:dyDescent="0.2">
      <c r="B56" s="235" t="s">
        <v>354</v>
      </c>
      <c r="C56" s="244">
        <v>0.91440000028236679</v>
      </c>
      <c r="D56" s="246">
        <v>3.0000000009144006</v>
      </c>
      <c r="E56" s="246">
        <v>36.000000010972798</v>
      </c>
      <c r="F56" s="244">
        <v>91.440000028236682</v>
      </c>
      <c r="G56" s="235">
        <v>1</v>
      </c>
    </row>
    <row r="57" spans="2:7" x14ac:dyDescent="0.2"/>
    <row r="58" spans="2:7" ht="15" x14ac:dyDescent="0.25">
      <c r="B58" s="307" t="s">
        <v>355</v>
      </c>
    </row>
    <row r="59" spans="2:7" ht="42.75" x14ac:dyDescent="0.2">
      <c r="B59" s="253" t="s">
        <v>356</v>
      </c>
      <c r="C59" s="253" t="s">
        <v>357</v>
      </c>
      <c r="D59" s="253" t="s">
        <v>358</v>
      </c>
      <c r="E59" s="254"/>
    </row>
    <row r="60" spans="2:7" ht="28.5" x14ac:dyDescent="0.2">
      <c r="B60" s="255" t="s">
        <v>359</v>
      </c>
      <c r="C60" s="255" t="s">
        <v>360</v>
      </c>
      <c r="D60" s="256">
        <v>30</v>
      </c>
      <c r="E60" s="254"/>
    </row>
    <row r="61" spans="2:7" x14ac:dyDescent="0.2">
      <c r="B61" s="255" t="s">
        <v>359</v>
      </c>
      <c r="C61" s="255" t="s">
        <v>361</v>
      </c>
      <c r="D61" s="256">
        <v>10.6</v>
      </c>
      <c r="E61" s="254"/>
    </row>
    <row r="62" spans="2:7" x14ac:dyDescent="0.2">
      <c r="B62" s="255" t="s">
        <v>362</v>
      </c>
      <c r="C62" s="255" t="s">
        <v>363</v>
      </c>
      <c r="D62" s="256">
        <v>13.9</v>
      </c>
      <c r="E62" s="254"/>
    </row>
    <row r="63" spans="2:7" x14ac:dyDescent="0.2">
      <c r="B63" s="255" t="s">
        <v>362</v>
      </c>
      <c r="C63" s="255" t="s">
        <v>361</v>
      </c>
      <c r="D63" s="256">
        <v>25.9</v>
      </c>
      <c r="E63" s="254"/>
    </row>
    <row r="64" spans="2:7" x14ac:dyDescent="0.2">
      <c r="B64" s="255" t="s">
        <v>364</v>
      </c>
      <c r="C64" s="255" t="s">
        <v>363</v>
      </c>
      <c r="D64" s="256">
        <v>13.7</v>
      </c>
      <c r="E64" s="254"/>
    </row>
    <row r="65" spans="2:5" x14ac:dyDescent="0.2">
      <c r="B65" s="255" t="s">
        <v>364</v>
      </c>
      <c r="C65" s="255" t="s">
        <v>361</v>
      </c>
      <c r="D65" s="256">
        <v>33.799999999999997</v>
      </c>
      <c r="E65" s="254"/>
    </row>
    <row r="66" spans="2:5" x14ac:dyDescent="0.2">
      <c r="B66" s="255" t="s">
        <v>365</v>
      </c>
      <c r="C66" s="255" t="s">
        <v>289</v>
      </c>
      <c r="D66" s="256">
        <v>10.8</v>
      </c>
      <c r="E66" s="254"/>
    </row>
    <row r="67" spans="2:5" x14ac:dyDescent="0.2">
      <c r="B67" s="255" t="s">
        <v>365</v>
      </c>
      <c r="C67" s="255" t="s">
        <v>363</v>
      </c>
      <c r="D67" s="256">
        <v>12.7</v>
      </c>
      <c r="E67" s="254"/>
    </row>
    <row r="68" spans="2:5" x14ac:dyDescent="0.2">
      <c r="B68" s="255" t="s">
        <v>366</v>
      </c>
      <c r="C68" s="255" t="s">
        <v>289</v>
      </c>
      <c r="D68" s="256">
        <v>11.7</v>
      </c>
      <c r="E68" s="254"/>
    </row>
    <row r="69" spans="2:5" x14ac:dyDescent="0.2">
      <c r="B69" s="255" t="s">
        <v>366</v>
      </c>
      <c r="C69" s="255" t="s">
        <v>363</v>
      </c>
      <c r="D69" s="256">
        <v>11.9</v>
      </c>
      <c r="E69" s="254"/>
    </row>
    <row r="70" spans="2:5" x14ac:dyDescent="0.2">
      <c r="B70" s="255" t="s">
        <v>367</v>
      </c>
      <c r="C70" s="255" t="s">
        <v>363</v>
      </c>
      <c r="D70" s="256">
        <v>8.5</v>
      </c>
      <c r="E70" s="254"/>
    </row>
    <row r="71" spans="2:5" x14ac:dyDescent="0.2">
      <c r="B71" s="255" t="s">
        <v>368</v>
      </c>
      <c r="C71" s="255" t="s">
        <v>363</v>
      </c>
      <c r="D71" s="256">
        <v>8.1999999999999993</v>
      </c>
      <c r="E71" s="254"/>
    </row>
    <row r="72" spans="2:5" x14ac:dyDescent="0.2">
      <c r="B72" s="255" t="s">
        <v>369</v>
      </c>
      <c r="C72" s="255" t="s">
        <v>363</v>
      </c>
      <c r="D72" s="256">
        <v>0.63</v>
      </c>
      <c r="E72" s="254"/>
    </row>
    <row r="73" spans="2:5" x14ac:dyDescent="0.2">
      <c r="B73" s="255" t="s">
        <v>369</v>
      </c>
      <c r="C73" s="255" t="s">
        <v>370</v>
      </c>
      <c r="D73" s="256">
        <v>0.28999999999999998</v>
      </c>
      <c r="E73" s="254"/>
    </row>
    <row r="74" spans="2:5" x14ac:dyDescent="0.2">
      <c r="B74" s="232" t="s">
        <v>371</v>
      </c>
    </row>
    <row r="75" spans="2:5" x14ac:dyDescent="0.2"/>
  </sheetData>
  <sheetProtection algorithmName="SHA-512" hashValue="BrJWAWhbRKDsQTeIoy4kdu1zVmNG3G2vYU9L3tnvIBRzj2uDXaLCIRYO4BEWcNmZFhPSfQYCdUYBdWZI18fFXg==" saltValue="Mo5REmhpIswzwE3owobWig==" spinCount="100000" sheet="1" selectLockedCells="1"/>
  <hyperlinks>
    <hyperlink ref="B8" r:id="rId1"/>
  </hyperlinks>
  <pageMargins left="0.70866141732283472" right="0.70866141732283472" top="0.74803149606299213" bottom="0.74803149606299213" header="0.31496062992125984" footer="0.31496062992125984"/>
  <pageSetup paperSize="9" scale="80" orientation="portrait" r:id="rId2"/>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DBC55606B899A14283FC9C8008B03F1C" ma:contentTypeVersion="20" ma:contentTypeDescription="Create a new document." ma:contentTypeScope="" ma:versionID="8a2d820418acb482d14e32e96b15a647">
  <xsd:schema xmlns:xsd="http://www.w3.org/2001/XMLSchema" xmlns:xs="http://www.w3.org/2001/XMLSchema" xmlns:p="http://schemas.microsoft.com/office/2006/metadata/properties" xmlns:ns1="http://schemas.microsoft.com/sharepoint/v3" xmlns:ns2="e0815efe-a89c-4a38-b48a-fbe3d97bbf14" xmlns:ns3="dde98077-1e1f-41b3-a995-af4b7d1f68e4" xmlns:ns4="6b5d5a1a-da62-41ef-bdd8-c0e29a06823c" targetNamespace="http://schemas.microsoft.com/office/2006/metadata/properties" ma:root="true" ma:fieldsID="819e72afac880f8fbd0c1edbb6926d4c" ns1:_="" ns2:_="" ns3:_="" ns4:_="">
    <xsd:import namespace="http://schemas.microsoft.com/sharepoint/v3"/>
    <xsd:import namespace="e0815efe-a89c-4a38-b48a-fbe3d97bbf14"/>
    <xsd:import namespace="dde98077-1e1f-41b3-a995-af4b7d1f68e4"/>
    <xsd:import namespace="6b5d5a1a-da62-41ef-bdd8-c0e29a06823c"/>
    <xsd:element name="properties">
      <xsd:complexType>
        <xsd:sequence>
          <xsd:element name="documentManagement">
            <xsd:complexType>
              <xsd:all>
                <xsd:element ref="ns1:PublishingStartDate" minOccurs="0"/>
                <xsd:element ref="ns1:PublishingExpirationDate" minOccurs="0"/>
                <xsd:element ref="ns2:Important" minOccurs="0"/>
                <xsd:element ref="ns2:MediaServiceMetadata" minOccurs="0"/>
                <xsd:element ref="ns2:MediaServiceFastMetadata" minOccurs="0"/>
                <xsd:element ref="ns2:MediaServiceDateTaken" minOccurs="0"/>
                <xsd:element ref="ns2:MediaServiceAutoTags" minOccurs="0"/>
                <xsd:element ref="ns2:MediaServiceOCR" minOccurs="0"/>
                <xsd:element ref="ns2:MediaServiceLocation" minOccurs="0"/>
                <xsd:element ref="ns3:SharedWithUsers" minOccurs="0"/>
                <xsd:element ref="ns3:SharedWithDetails" minOccurs="0"/>
                <xsd:element ref="ns2:MediaServiceEventHashCode" minOccurs="0"/>
                <xsd:element ref="ns2:MediaServiceGenerationTime" minOccurs="0"/>
                <xsd:element ref="ns1:_ip_UnifiedCompliancePolicyProperties" minOccurs="0"/>
                <xsd:element ref="ns1:_ip_UnifiedCompliancePolicyUIAction" minOccurs="0"/>
                <xsd:element ref="ns2:MediaServiceAutoKeyPoints" minOccurs="0"/>
                <xsd:element ref="ns2:MediaServiceKeyPoints" minOccurs="0"/>
                <xsd:element ref="ns4:_dlc_DocId" minOccurs="0"/>
                <xsd:element ref="ns4:_dlc_DocIdUrl" minOccurs="0"/>
                <xsd:element ref="ns4:_dlc_DocIdPersistId" minOccurs="0"/>
                <xsd:element ref="ns2:Sent"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internalName="PublishingExpirationDate">
      <xsd:simpleType>
        <xsd:restriction base="dms:Unknown"/>
      </xsd:simpleType>
    </xsd:element>
    <xsd:element name="_ip_UnifiedCompliancePolicyProperties" ma:index="21" nillable="true" ma:displayName="Unified Compliance Policy Properties" ma:hidden="true" ma:internalName="_ip_UnifiedCompliancePolicyProperties">
      <xsd:simpleType>
        <xsd:restriction base="dms:Note"/>
      </xsd:simpleType>
    </xsd:element>
    <xsd:element name="_ip_UnifiedCompliancePolicyUIAction" ma:index="22"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0815efe-a89c-4a38-b48a-fbe3d97bbf14" elementFormDefault="qualified">
    <xsd:import namespace="http://schemas.microsoft.com/office/2006/documentManagement/types"/>
    <xsd:import namespace="http://schemas.microsoft.com/office/infopath/2007/PartnerControls"/>
    <xsd:element name="Important" ma:index="10" nillable="true" ma:displayName="Important" ma:default="0" ma:indexed="true" ma:internalName="Important">
      <xsd:simpleType>
        <xsd:restriction base="dms:Boolean"/>
      </xsd:simple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MediaServiceAutoTags" ma:internalName="MediaServiceAutoTags" ma:readOnly="true">
      <xsd:simpleType>
        <xsd:restriction base="dms:Text"/>
      </xsd:simpleType>
    </xsd:element>
    <xsd:element name="MediaServiceOCR" ma:index="15" nillable="true" ma:displayName="MediaServiceOCR" ma:internalName="MediaServiceOCR" ma:readOnly="true">
      <xsd:simpleType>
        <xsd:restriction base="dms:Note">
          <xsd:maxLength value="255"/>
        </xsd:restriction>
      </xsd:simpleType>
    </xsd:element>
    <xsd:element name="MediaServiceLocation" ma:index="16" nillable="true" ma:displayName="MediaServiceLocation" ma:internalName="MediaServiceLocation"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AutoKeyPoints" ma:index="23" nillable="true" ma:displayName="MediaServiceAutoKeyPoints" ma:hidden="true" ma:internalName="MediaServiceAutoKeyPoints" ma:readOnly="true">
      <xsd:simpleType>
        <xsd:restriction base="dms:Note"/>
      </xsd:simpleType>
    </xsd:element>
    <xsd:element name="MediaServiceKeyPoints" ma:index="24" nillable="true" ma:displayName="KeyPoints" ma:internalName="MediaServiceKeyPoints" ma:readOnly="true">
      <xsd:simpleType>
        <xsd:restriction base="dms:Note">
          <xsd:maxLength value="255"/>
        </xsd:restriction>
      </xsd:simpleType>
    </xsd:element>
    <xsd:element name="Sent" ma:index="28" nillable="true" ma:displayName="Sent" ma:default="0" ma:format="Dropdown" ma:internalName="Sent">
      <xsd:simpleType>
        <xsd:restriction base="dms:Boolean"/>
      </xsd:simpleType>
    </xsd:element>
    <xsd:element name="MediaLengthInSeconds" ma:index="29"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dde98077-1e1f-41b3-a995-af4b7d1f68e4"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b5d5a1a-da62-41ef-bdd8-c0e29a06823c" elementFormDefault="qualified">
    <xsd:import namespace="http://schemas.microsoft.com/office/2006/documentManagement/types"/>
    <xsd:import namespace="http://schemas.microsoft.com/office/infopath/2007/PartnerControls"/>
    <xsd:element name="_dlc_DocId" ma:index="25" nillable="true" ma:displayName="Document ID Value" ma:description="The value of the document ID assigned to this item." ma:internalName="_dlc_DocId" ma:readOnly="true">
      <xsd:simpleType>
        <xsd:restriction base="dms:Text"/>
      </xsd:simpleType>
    </xsd:element>
    <xsd:element name="_dlc_DocIdUrl" ma:index="26"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7"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7"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Important xmlns="e0815efe-a89c-4a38-b48a-fbe3d97bbf14">false</Important>
    <_ip_UnifiedCompliancePolicyUIAction xmlns="http://schemas.microsoft.com/sharepoint/v3" xsi:nil="true"/>
    <_ip_UnifiedCompliancePolicyProperties xmlns="http://schemas.microsoft.com/sharepoint/v3" xsi:nil="true"/>
    <PublishingExpirationDate xmlns="http://schemas.microsoft.com/sharepoint/v3" xsi:nil="true"/>
    <PublishingStartDate xmlns="http://schemas.microsoft.com/sharepoint/v3" xsi:nil="true"/>
    <Sent xmlns="e0815efe-a89c-4a38-b48a-fbe3d97bbf14">false</Sent>
    <_dlc_DocId xmlns="6b5d5a1a-da62-41ef-bdd8-c0e29a06823c">N6H7V7S7VE4T-716683033-148730</_dlc_DocId>
    <_dlc_DocIdUrl xmlns="6b5d5a1a-da62-41ef-bdd8-c0e29a06823c">
      <Url>https://preferredhotels.sharepoint.com/dept/global/_layouts/15/DocIdRedir.aspx?ID=N6H7V7S7VE4T-716683033-148730</Url>
      <Description>N6H7V7S7VE4T-716683033-148730</Description>
    </_dlc_DocIdUrl>
  </documentManagement>
</p:properti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FFC4BA3B-E82E-4247-8BF7-A0C02E3AE3F1}">
  <ds:schemaRefs>
    <ds:schemaRef ds:uri="http://schemas.microsoft.com/sharepoint/v3/contenttype/forms"/>
  </ds:schemaRefs>
</ds:datastoreItem>
</file>

<file path=customXml/itemProps2.xml><?xml version="1.0" encoding="utf-8"?>
<ds:datastoreItem xmlns:ds="http://schemas.openxmlformats.org/officeDocument/2006/customXml" ds:itemID="{0D69BA47-3E5A-4EA4-BD54-A69CB76D207F}"/>
</file>

<file path=customXml/itemProps3.xml><?xml version="1.0" encoding="utf-8"?>
<ds:datastoreItem xmlns:ds="http://schemas.openxmlformats.org/officeDocument/2006/customXml" ds:itemID="{D4103843-9E85-426C-A232-BBB90C49009F}">
  <ds:schemaRefs>
    <ds:schemaRef ds:uri="http://purl.org/dc/terms/"/>
    <ds:schemaRef ds:uri="0f9e7587-f72c-43de-86a7-124f1caa56e3"/>
    <ds:schemaRef ds:uri="http://purl.org/dc/elements/1.1/"/>
    <ds:schemaRef ds:uri="http://schemas.openxmlformats.org/package/2006/metadata/core-properties"/>
    <ds:schemaRef ds:uri="http://schemas.microsoft.com/office/2006/metadata/properties"/>
    <ds:schemaRef ds:uri="http://schemas.microsoft.com/office/infopath/2007/PartnerControls"/>
    <ds:schemaRef ds:uri="http://schemas.microsoft.com/office/2006/documentManagement/types"/>
    <ds:schemaRef ds:uri="http://purl.org/dc/dcmitype/"/>
    <ds:schemaRef ds:uri="d61b27d8-53aa-4fce-86da-485fa6c83079"/>
    <ds:schemaRef ds:uri="http://www.w3.org/XML/1998/namespace"/>
  </ds:schemaRefs>
</ds:datastoreItem>
</file>

<file path=customXml/itemProps4.xml><?xml version="1.0" encoding="utf-8"?>
<ds:datastoreItem xmlns:ds="http://schemas.openxmlformats.org/officeDocument/2006/customXml" ds:itemID="{9E87ABFC-9598-4ABB-8E32-8672224D1E3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2</vt:i4>
      </vt:variant>
    </vt:vector>
  </HeadingPairs>
  <TitlesOfParts>
    <vt:vector size="11" baseType="lpstr">
      <vt:lpstr>Instructions</vt:lpstr>
      <vt:lpstr>Definitions</vt:lpstr>
      <vt:lpstr>1. Hotel details and result </vt:lpstr>
      <vt:lpstr>2. Energy Consumption</vt:lpstr>
      <vt:lpstr>Tab A - Private Areas </vt:lpstr>
      <vt:lpstr>Tab B - Outsourced Laundry </vt:lpstr>
      <vt:lpstr>Tab C - Refrigerants</vt:lpstr>
      <vt:lpstr>Tab D - Mobile Fuels</vt:lpstr>
      <vt:lpstr>Unit conversions</vt:lpstr>
      <vt:lpstr>Definitions!Print_Area</vt:lpstr>
      <vt:lpstr>Instructions!Print_Area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Lydia Baker</dc:creator>
  <cp:lastModifiedBy>Wen Yong</cp:lastModifiedBy>
  <dcterms:created xsi:type="dcterms:W3CDTF">2020-05-01T15:27:20Z</dcterms:created>
  <dcterms:modified xsi:type="dcterms:W3CDTF">2021-05-04T19:42:36Z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0x010100DBC55606B899A14283FC9C8008B03F1C</vt:lpwstr>
  </property>
  <property fmtid="{D5CDD505-2E9C-101B-9397-08002B2CF9AE}" pid="3" name="_dlc_DocIdItemGuid">
    <vt:lpwstr>b2876255-5cfb-4543-a8ec-6332efb2bac2</vt:lpwstr>
  </property>
</Properties>
</file>